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bperm2.rzd\fs\Общая_папка\Закупочная деятельность\Конкурсная документация\2025 год\№176, ТО картриджей, через ЭМ (Татаринов АС)\"/>
    </mc:Choice>
  </mc:AlternateContent>
  <xr:revisionPtr revIDLastSave="0" documentId="13_ncr:1_{74D0BFB5-D11A-424C-B211-975A81BDF312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расчет НМЦД" sheetId="4" r:id="rId1"/>
  </sheet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I9" i="4"/>
  <c r="I10" i="4"/>
  <c r="I11" i="4"/>
  <c r="I12" i="4"/>
  <c r="I13" i="4"/>
  <c r="I14" i="4"/>
  <c r="H9" i="4"/>
  <c r="H10" i="4"/>
  <c r="H11" i="4"/>
  <c r="H12" i="4"/>
  <c r="H13" i="4"/>
  <c r="H14" i="4"/>
  <c r="J8" i="4"/>
  <c r="I8" i="4" l="1"/>
  <c r="H8" i="4"/>
  <c r="K9" i="4" l="1"/>
  <c r="K10" i="4"/>
  <c r="K11" i="4"/>
  <c r="K12" i="4"/>
  <c r="K13" i="4"/>
  <c r="K14" i="4"/>
  <c r="K8" i="4"/>
  <c r="K15" i="4" l="1"/>
</calcChain>
</file>

<file path=xl/sharedStrings.xml><?xml version="1.0" encoding="utf-8"?>
<sst xmlns="http://schemas.openxmlformats.org/spreadsheetml/2006/main" count="40" uniqueCount="34">
  <si>
    <t>Обоснование начальной максимальной цены договора (НМЦД)</t>
  </si>
  <si>
    <t>Исполнитель:</t>
  </si>
  <si>
    <t>Коэффициент вариации цены</t>
  </si>
  <si>
    <t>Среднее квадратичное отклонение</t>
  </si>
  <si>
    <t xml:space="preserve">Цена единицы продукции, указанная в источнике №2, (руб.), </t>
  </si>
  <si>
    <t xml:space="preserve">Цена единицы продукции, указанная в источнике №1, (руб.), </t>
  </si>
  <si>
    <t>Определение начальной (максимальной) цены договора</t>
  </si>
  <si>
    <t>Коммерческие предложения для определения начальной (максимальной) цены договора</t>
  </si>
  <si>
    <t>Кол-во</t>
  </si>
  <si>
    <t>Наименование</t>
  </si>
  <si>
    <t>№ п/п</t>
  </si>
  <si>
    <t>Согласно техническому заданию</t>
  </si>
  <si>
    <t>Основные характеристики объекта закупки</t>
  </si>
  <si>
    <t>Имеется функционирующий рынок. Метод сопоставимых рыночных цен (анализа рынка) является приоритетным для определения и обоснования НМЦД</t>
  </si>
  <si>
    <t>Определение НМЦД методом сопоставимых рыночных цен (анализа рынка)</t>
  </si>
  <si>
    <t>Используемый метод определения НМЦД с обоснованием:</t>
  </si>
  <si>
    <t>ИТОГО:</t>
  </si>
  <si>
    <t>Средняя арифметическая величина цены единицы товара, руб. &lt;ц&gt;</t>
  </si>
  <si>
    <t>Начальная (максимальная) цена договора</t>
  </si>
  <si>
    <t>Ед.изм.</t>
  </si>
  <si>
    <t>[1] Для расчета НМЦК использовано наименьшее по значению ценовое предложение (Письмо Минфина России от 8 сентября 2017 г. N 24-01-09/58179)</t>
  </si>
  <si>
    <t xml:space="preserve">Цена единицы продукции, указанная в источнике №3, (руб.), </t>
  </si>
  <si>
    <t>E-mail: mzajmogova@medikrzd.ru</t>
  </si>
  <si>
    <t>Специалист по закупкам: Власова Марина Георгиевна</t>
  </si>
  <si>
    <t>Ремонт и техническое обслуживание оргтехники (МФУ, принтеры, копиры, сканеры, дупликаторы и т.п.)</t>
  </si>
  <si>
    <t>Заправка картриджей</t>
  </si>
  <si>
    <t>Замена фотобарабана</t>
  </si>
  <si>
    <t>Замена магнитного вала</t>
  </si>
  <si>
    <t>Замена ракеля</t>
  </si>
  <si>
    <t>Замена ролика заряда</t>
  </si>
  <si>
    <t>Замена чипа</t>
  </si>
  <si>
    <t>Месяц</t>
  </si>
  <si>
    <t>Дата подготовки обоснования начальной (максимальной) цены договора: 03.12.2025 г.</t>
  </si>
  <si>
    <t xml:space="preserve">Оказание услуг по техническому обслуживанию и ремонту оргтехники, заправке и восстановлению картриджей
Закупка № 26130207010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</si>
</sst>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/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31139</xdr:colOff>
      <xdr:row>6</xdr:row>
      <xdr:rowOff>484666</xdr:rowOff>
    </xdr:from>
    <xdr:to>
      <xdr:col>10</xdr:col>
      <xdr:colOff>1363139</xdr:colOff>
      <xdr:row>6</xdr:row>
      <xdr:rowOff>836323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8101" y="2294416"/>
          <a:ext cx="1332000" cy="3516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Normal="100" workbookViewId="0">
      <selection activeCell="A2" sqref="A2:K2"/>
    </sheetView>
  </sheetViews>
  <sheetFormatPr defaultColWidth="9.140625" defaultRowHeight="15" x14ac:dyDescent="0.25"/>
  <cols>
    <col min="1" max="1" width="4.7109375" style="1" customWidth="1"/>
    <col min="2" max="2" width="57.5703125" style="2" customWidth="1"/>
    <col min="3" max="3" width="8" style="1" customWidth="1"/>
    <col min="4" max="4" width="7.7109375" style="3" customWidth="1"/>
    <col min="5" max="5" width="11.28515625" style="1" customWidth="1"/>
    <col min="6" max="6" width="10.85546875" style="1" customWidth="1"/>
    <col min="7" max="7" width="11.28515625" style="1" customWidth="1"/>
    <col min="8" max="8" width="13.7109375" style="1" customWidth="1"/>
    <col min="9" max="9" width="10.7109375" style="3" customWidth="1"/>
    <col min="10" max="10" width="10.5703125" style="1" customWidth="1"/>
    <col min="11" max="11" width="18.85546875" style="1" customWidth="1"/>
    <col min="12" max="12" width="14.140625" style="1" bestFit="1" customWidth="1"/>
    <col min="13" max="16384" width="9.140625" style="1"/>
  </cols>
  <sheetData>
    <row r="1" spans="1:12" ht="14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51" customHeight="1" x14ac:dyDescent="0.25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15" customHeight="1" x14ac:dyDescent="0.25">
      <c r="A3" s="29" t="s">
        <v>12</v>
      </c>
      <c r="B3" s="29"/>
      <c r="C3" s="30" t="s">
        <v>11</v>
      </c>
      <c r="D3" s="30"/>
      <c r="E3" s="30"/>
      <c r="F3" s="30"/>
      <c r="G3" s="30"/>
      <c r="H3" s="30"/>
      <c r="I3" s="30"/>
      <c r="J3" s="30"/>
      <c r="K3" s="30"/>
    </row>
    <row r="4" spans="1:12" ht="20.25" customHeight="1" x14ac:dyDescent="0.25">
      <c r="A4" s="29" t="s">
        <v>15</v>
      </c>
      <c r="B4" s="29"/>
      <c r="C4" s="31" t="s">
        <v>14</v>
      </c>
      <c r="D4" s="31"/>
      <c r="E4" s="31"/>
      <c r="F4" s="31"/>
      <c r="G4" s="31"/>
      <c r="H4" s="31"/>
      <c r="I4" s="31"/>
      <c r="J4" s="31"/>
      <c r="K4" s="31"/>
    </row>
    <row r="5" spans="1:12" ht="24" customHeight="1" x14ac:dyDescent="0.25">
      <c r="A5" s="29"/>
      <c r="B5" s="29"/>
      <c r="C5" s="32" t="s">
        <v>13</v>
      </c>
      <c r="D5" s="32"/>
      <c r="E5" s="32"/>
      <c r="F5" s="32"/>
      <c r="G5" s="32"/>
      <c r="H5" s="32"/>
      <c r="I5" s="32"/>
      <c r="J5" s="32"/>
      <c r="K5" s="32"/>
    </row>
    <row r="6" spans="1:12" ht="36" customHeight="1" x14ac:dyDescent="0.25">
      <c r="A6" s="33" t="s">
        <v>10</v>
      </c>
      <c r="B6" s="33" t="s">
        <v>9</v>
      </c>
      <c r="C6" s="33" t="s">
        <v>19</v>
      </c>
      <c r="D6" s="35" t="s">
        <v>8</v>
      </c>
      <c r="E6" s="33" t="s">
        <v>7</v>
      </c>
      <c r="F6" s="33"/>
      <c r="G6" s="33"/>
      <c r="H6" s="33" t="s">
        <v>6</v>
      </c>
      <c r="I6" s="33"/>
      <c r="J6" s="33"/>
      <c r="K6" s="33"/>
    </row>
    <row r="7" spans="1:12" ht="88.5" customHeight="1" x14ac:dyDescent="0.25">
      <c r="A7" s="34"/>
      <c r="B7" s="34"/>
      <c r="C7" s="34"/>
      <c r="D7" s="36"/>
      <c r="E7" s="14" t="s">
        <v>5</v>
      </c>
      <c r="F7" s="14" t="s">
        <v>4</v>
      </c>
      <c r="G7" s="14" t="s">
        <v>21</v>
      </c>
      <c r="H7" s="14" t="s">
        <v>17</v>
      </c>
      <c r="I7" s="14" t="s">
        <v>3</v>
      </c>
      <c r="J7" s="14" t="s">
        <v>2</v>
      </c>
      <c r="K7" s="19" t="s">
        <v>18</v>
      </c>
    </row>
    <row r="8" spans="1:12" ht="32.25" customHeight="1" x14ac:dyDescent="0.25">
      <c r="A8" s="14">
        <v>1</v>
      </c>
      <c r="B8" s="22" t="s">
        <v>24</v>
      </c>
      <c r="C8" s="14" t="s">
        <v>31</v>
      </c>
      <c r="D8" s="21">
        <v>12</v>
      </c>
      <c r="E8" s="25">
        <v>19787.5</v>
      </c>
      <c r="F8" s="25">
        <v>21808.3</v>
      </c>
      <c r="G8" s="25">
        <v>19004.16</v>
      </c>
      <c r="H8" s="25">
        <f>AVERAGE(E8:G8)</f>
        <v>20199.990000000002</v>
      </c>
      <c r="I8" s="26">
        <f>STDEV(E8:G8)</f>
        <v>1446.86</v>
      </c>
      <c r="J8" s="25">
        <f>I8/H8*100</f>
        <v>7.16</v>
      </c>
      <c r="K8" s="23">
        <f>MIN(E8,F8,G8)*D8</f>
        <v>228049.92000000001</v>
      </c>
    </row>
    <row r="9" spans="1:12" ht="28.5" customHeight="1" x14ac:dyDescent="0.25">
      <c r="A9" s="14">
        <v>2</v>
      </c>
      <c r="B9" s="22" t="s">
        <v>25</v>
      </c>
      <c r="C9" s="14" t="s">
        <v>31</v>
      </c>
      <c r="D9" s="21">
        <v>12</v>
      </c>
      <c r="E9" s="25">
        <v>45075.83</v>
      </c>
      <c r="F9" s="25">
        <v>43970.8</v>
      </c>
      <c r="G9" s="25">
        <v>43421.67</v>
      </c>
      <c r="H9" s="25">
        <f t="shared" ref="H9:H14" si="0">AVERAGE(E9:G9)</f>
        <v>44156.1</v>
      </c>
      <c r="I9" s="26">
        <f t="shared" ref="I9:I14" si="1">STDEV(E9:G9)</f>
        <v>842.5</v>
      </c>
      <c r="J9" s="25">
        <f t="shared" ref="J9:J14" si="2">I9/H9*100</f>
        <v>1.91</v>
      </c>
      <c r="K9" s="23">
        <f t="shared" ref="K9:K14" si="3">MIN(E9,F9,G9)*D9</f>
        <v>521060.04</v>
      </c>
    </row>
    <row r="10" spans="1:12" ht="28.5" customHeight="1" x14ac:dyDescent="0.25">
      <c r="A10" s="14">
        <v>3</v>
      </c>
      <c r="B10" s="22" t="s">
        <v>26</v>
      </c>
      <c r="C10" s="14" t="s">
        <v>31</v>
      </c>
      <c r="D10" s="21">
        <v>12</v>
      </c>
      <c r="E10" s="25">
        <v>7804.58</v>
      </c>
      <c r="F10" s="25">
        <v>7517.92</v>
      </c>
      <c r="G10" s="25">
        <v>7379.17</v>
      </c>
      <c r="H10" s="25">
        <f t="shared" si="0"/>
        <v>7567.22</v>
      </c>
      <c r="I10" s="26">
        <f t="shared" si="1"/>
        <v>216.95</v>
      </c>
      <c r="J10" s="25">
        <f t="shared" si="2"/>
        <v>2.87</v>
      </c>
      <c r="K10" s="23">
        <f t="shared" si="3"/>
        <v>88550.04</v>
      </c>
    </row>
    <row r="11" spans="1:12" ht="28.5" customHeight="1" x14ac:dyDescent="0.25">
      <c r="A11" s="14">
        <v>4</v>
      </c>
      <c r="B11" s="22" t="s">
        <v>27</v>
      </c>
      <c r="C11" s="14" t="s">
        <v>31</v>
      </c>
      <c r="D11" s="21">
        <v>12</v>
      </c>
      <c r="E11" s="25">
        <v>1914.17</v>
      </c>
      <c r="F11" s="25">
        <v>2007.5</v>
      </c>
      <c r="G11" s="25">
        <v>1825</v>
      </c>
      <c r="H11" s="25">
        <f t="shared" si="0"/>
        <v>1915.56</v>
      </c>
      <c r="I11" s="26">
        <f t="shared" si="1"/>
        <v>91.26</v>
      </c>
      <c r="J11" s="25">
        <f t="shared" si="2"/>
        <v>4.76</v>
      </c>
      <c r="K11" s="23">
        <f t="shared" si="3"/>
        <v>21900</v>
      </c>
    </row>
    <row r="12" spans="1:12" ht="28.5" customHeight="1" x14ac:dyDescent="0.25">
      <c r="A12" s="14">
        <v>5</v>
      </c>
      <c r="B12" s="22" t="s">
        <v>28</v>
      </c>
      <c r="C12" s="14" t="s">
        <v>31</v>
      </c>
      <c r="D12" s="21">
        <v>12</v>
      </c>
      <c r="E12" s="25">
        <v>3932.08</v>
      </c>
      <c r="F12" s="25">
        <v>4147.92</v>
      </c>
      <c r="G12" s="25">
        <v>3770.83</v>
      </c>
      <c r="H12" s="25">
        <f t="shared" si="0"/>
        <v>3950.28</v>
      </c>
      <c r="I12" s="26">
        <f t="shared" si="1"/>
        <v>189.2</v>
      </c>
      <c r="J12" s="25">
        <f t="shared" si="2"/>
        <v>4.79</v>
      </c>
      <c r="K12" s="23">
        <f t="shared" si="3"/>
        <v>45249.96</v>
      </c>
    </row>
    <row r="13" spans="1:12" ht="28.5" customHeight="1" x14ac:dyDescent="0.25">
      <c r="A13" s="14">
        <v>6</v>
      </c>
      <c r="B13" s="22" t="s">
        <v>29</v>
      </c>
      <c r="C13" s="14" t="s">
        <v>31</v>
      </c>
      <c r="D13" s="21">
        <v>12</v>
      </c>
      <c r="E13" s="25">
        <v>2488.33</v>
      </c>
      <c r="F13" s="25">
        <v>2594.17</v>
      </c>
      <c r="G13" s="25">
        <v>2358.33</v>
      </c>
      <c r="H13" s="25">
        <f t="shared" si="0"/>
        <v>2480.2800000000002</v>
      </c>
      <c r="I13" s="26">
        <f t="shared" si="1"/>
        <v>118.13</v>
      </c>
      <c r="J13" s="25">
        <f t="shared" si="2"/>
        <v>4.76</v>
      </c>
      <c r="K13" s="23">
        <f t="shared" si="3"/>
        <v>28299.96</v>
      </c>
    </row>
    <row r="14" spans="1:12" ht="28.5" customHeight="1" x14ac:dyDescent="0.25">
      <c r="A14" s="7">
        <v>7</v>
      </c>
      <c r="B14" s="16" t="s">
        <v>30</v>
      </c>
      <c r="C14" s="7" t="s">
        <v>31</v>
      </c>
      <c r="D14" s="18">
        <v>12</v>
      </c>
      <c r="E14" s="17">
        <v>2096.67</v>
      </c>
      <c r="F14" s="17">
        <v>2165.17</v>
      </c>
      <c r="G14" s="17">
        <v>1968.33</v>
      </c>
      <c r="H14" s="17">
        <f t="shared" si="0"/>
        <v>2076.7199999999998</v>
      </c>
      <c r="I14" s="15">
        <f t="shared" si="1"/>
        <v>99.92</v>
      </c>
      <c r="J14" s="17">
        <f t="shared" si="2"/>
        <v>4.8099999999999996</v>
      </c>
      <c r="K14" s="24">
        <f t="shared" si="3"/>
        <v>23619.96</v>
      </c>
    </row>
    <row r="15" spans="1:12" ht="21" customHeight="1" x14ac:dyDescent="0.25">
      <c r="A15" s="27" t="s">
        <v>16</v>
      </c>
      <c r="B15" s="27"/>
      <c r="C15" s="27"/>
      <c r="D15" s="27"/>
      <c r="E15" s="27"/>
      <c r="F15" s="27"/>
      <c r="G15" s="27"/>
      <c r="H15" s="27"/>
      <c r="I15" s="27"/>
      <c r="J15" s="27"/>
      <c r="K15" s="20">
        <f>SUM(K8:K14)</f>
        <v>956729.88</v>
      </c>
      <c r="L15" s="8"/>
    </row>
    <row r="16" spans="1:12" s="12" customFormat="1" ht="12.75" x14ac:dyDescent="0.2">
      <c r="A16" s="10" t="s">
        <v>20</v>
      </c>
      <c r="B16" s="11"/>
      <c r="D16" s="13"/>
      <c r="I16" s="13"/>
    </row>
    <row r="17" spans="1:9" x14ac:dyDescent="0.25">
      <c r="A17" s="4" t="s">
        <v>32</v>
      </c>
    </row>
    <row r="20" spans="1:9" x14ac:dyDescent="0.25">
      <c r="B20" s="9" t="s">
        <v>1</v>
      </c>
    </row>
    <row r="21" spans="1:9" s="5" customFormat="1" ht="12" x14ac:dyDescent="0.2">
      <c r="A21" s="4"/>
      <c r="B21" s="5" t="s">
        <v>23</v>
      </c>
      <c r="D21" s="6"/>
      <c r="I21" s="6"/>
    </row>
    <row r="22" spans="1:9" s="5" customFormat="1" ht="13.5" customHeight="1" x14ac:dyDescent="0.2">
      <c r="A22" s="4"/>
      <c r="B22" s="5" t="s">
        <v>22</v>
      </c>
      <c r="D22" s="6"/>
      <c r="I22" s="6"/>
    </row>
    <row r="23" spans="1:9" x14ac:dyDescent="0.25">
      <c r="B23" s="5"/>
    </row>
  </sheetData>
  <sortState xmlns:xlrd2="http://schemas.microsoft.com/office/spreadsheetml/2017/richdata2" ref="A15:M18">
    <sortCondition ref="B15:B18"/>
  </sortState>
  <mergeCells count="14">
    <mergeCell ref="A15:J15"/>
    <mergeCell ref="A1:K1"/>
    <mergeCell ref="A3:B3"/>
    <mergeCell ref="A4:B5"/>
    <mergeCell ref="C3:K3"/>
    <mergeCell ref="C4:K4"/>
    <mergeCell ref="C5:K5"/>
    <mergeCell ref="H6:K6"/>
    <mergeCell ref="A6:A7"/>
    <mergeCell ref="B6:B7"/>
    <mergeCell ref="C6:C7"/>
    <mergeCell ref="D6:D7"/>
    <mergeCell ref="E6:G6"/>
    <mergeCell ref="A2:K2"/>
  </mergeCells>
  <pageMargins left="0" right="0" top="0" bottom="0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avzabelina</dc:creator>
  <cp:lastModifiedBy>Власова Марина Георгиевна</cp:lastModifiedBy>
  <cp:lastPrinted>2025-12-03T10:23:44Z</cp:lastPrinted>
  <dcterms:created xsi:type="dcterms:W3CDTF">2018-08-03T06:39:43Z</dcterms:created>
  <dcterms:modified xsi:type="dcterms:W3CDTF">2025-12-03T10:23:46Z</dcterms:modified>
</cp:coreProperties>
</file>