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120" yWindow="-135" windowWidth="12270" windowHeight="8220" tabRatio="866"/>
  </bookViews>
  <sheets>
    <sheet name=" НМЦК " sheetId="11" r:id="rId1"/>
    <sheet name="Лист1" sheetId="12" r:id="rId2"/>
  </sheets>
  <definedNames>
    <definedName name="_xlnm.Print_Area" localSheetId="0">' НМЦК '!$A$1:$K$93</definedName>
  </definedNames>
  <calcPr calcId="125725"/>
</workbook>
</file>

<file path=xl/calcChain.xml><?xml version="1.0" encoding="utf-8"?>
<calcChain xmlns="http://schemas.openxmlformats.org/spreadsheetml/2006/main">
  <c r="F89" i="11"/>
  <c r="I88"/>
  <c r="H88"/>
  <c r="I87"/>
  <c r="H87"/>
  <c r="K87" s="1"/>
  <c r="I86"/>
  <c r="J86" s="1"/>
  <c r="H86"/>
  <c r="K86" s="1"/>
  <c r="I85"/>
  <c r="H85"/>
  <c r="K85" s="1"/>
  <c r="I84"/>
  <c r="H84"/>
  <c r="K84" s="1"/>
  <c r="I83"/>
  <c r="H83"/>
  <c r="K83" s="1"/>
  <c r="I82"/>
  <c r="H82"/>
  <c r="K82" s="1"/>
  <c r="I81"/>
  <c r="H81"/>
  <c r="K81" s="1"/>
  <c r="I80"/>
  <c r="H80"/>
  <c r="K80" s="1"/>
  <c r="I79"/>
  <c r="H79"/>
  <c r="K79" s="1"/>
  <c r="I78"/>
  <c r="H78"/>
  <c r="I77"/>
  <c r="H77"/>
  <c r="K77" s="1"/>
  <c r="I76"/>
  <c r="H76"/>
  <c r="K76" s="1"/>
  <c r="I75"/>
  <c r="H75"/>
  <c r="K75" s="1"/>
  <c r="I74"/>
  <c r="H74"/>
  <c r="K74" s="1"/>
  <c r="I73"/>
  <c r="H73"/>
  <c r="K73" s="1"/>
  <c r="I72"/>
  <c r="H72"/>
  <c r="K72" s="1"/>
  <c r="I71"/>
  <c r="H71"/>
  <c r="K71" s="1"/>
  <c r="I70"/>
  <c r="H70"/>
  <c r="K70" s="1"/>
  <c r="I69"/>
  <c r="H69"/>
  <c r="K69" s="1"/>
  <c r="I68"/>
  <c r="H68"/>
  <c r="I67"/>
  <c r="H67"/>
  <c r="K67" s="1"/>
  <c r="I66"/>
  <c r="H66"/>
  <c r="K66" s="1"/>
  <c r="I65"/>
  <c r="H65"/>
  <c r="K65" s="1"/>
  <c r="I64"/>
  <c r="H64"/>
  <c r="K64" s="1"/>
  <c r="I63"/>
  <c r="H63"/>
  <c r="K63" s="1"/>
  <c r="I62"/>
  <c r="H62"/>
  <c r="K62" s="1"/>
  <c r="I61"/>
  <c r="H61"/>
  <c r="K61" s="1"/>
  <c r="I60"/>
  <c r="H60"/>
  <c r="K60" s="1"/>
  <c r="I59"/>
  <c r="H59"/>
  <c r="K59" s="1"/>
  <c r="I58"/>
  <c r="H58"/>
  <c r="K58" s="1"/>
  <c r="I57"/>
  <c r="H57"/>
  <c r="K57" s="1"/>
  <c r="I56"/>
  <c r="H56"/>
  <c r="K56" s="1"/>
  <c r="I55"/>
  <c r="H55"/>
  <c r="K55" s="1"/>
  <c r="I54"/>
  <c r="H54"/>
  <c r="K54" s="1"/>
  <c r="I53"/>
  <c r="H53"/>
  <c r="K53" s="1"/>
  <c r="I52"/>
  <c r="H52"/>
  <c r="K52" s="1"/>
  <c r="I51"/>
  <c r="H51"/>
  <c r="K51" s="1"/>
  <c r="I50"/>
  <c r="H50"/>
  <c r="K50" s="1"/>
  <c r="I49"/>
  <c r="H49"/>
  <c r="K49" s="1"/>
  <c r="I48"/>
  <c r="H48"/>
  <c r="K48" s="1"/>
  <c r="I47"/>
  <c r="H47"/>
  <c r="K47" s="1"/>
  <c r="I46"/>
  <c r="H46"/>
  <c r="K46" s="1"/>
  <c r="I45"/>
  <c r="H45"/>
  <c r="K45" s="1"/>
  <c r="I44"/>
  <c r="H44"/>
  <c r="K44" s="1"/>
  <c r="I43"/>
  <c r="H43"/>
  <c r="K43" s="1"/>
  <c r="I42"/>
  <c r="H42"/>
  <c r="K42" s="1"/>
  <c r="I41"/>
  <c r="H41"/>
  <c r="K41" s="1"/>
  <c r="I40"/>
  <c r="H40"/>
  <c r="K40" s="1"/>
  <c r="I39"/>
  <c r="H39"/>
  <c r="K39" s="1"/>
  <c r="I38"/>
  <c r="H38"/>
  <c r="K38" s="1"/>
  <c r="I37"/>
  <c r="H37"/>
  <c r="K37" s="1"/>
  <c r="I36"/>
  <c r="H36"/>
  <c r="K36" s="1"/>
  <c r="I35"/>
  <c r="H35"/>
  <c r="K35" s="1"/>
  <c r="I34"/>
  <c r="H34"/>
  <c r="K34" s="1"/>
  <c r="I33"/>
  <c r="H33"/>
  <c r="K33" s="1"/>
  <c r="I32"/>
  <c r="H32"/>
  <c r="K32" s="1"/>
  <c r="I31"/>
  <c r="H31"/>
  <c r="K31" s="1"/>
  <c r="I30"/>
  <c r="H30"/>
  <c r="K30" s="1"/>
  <c r="I29"/>
  <c r="H29"/>
  <c r="K29" s="1"/>
  <c r="I28"/>
  <c r="H28"/>
  <c r="K28" s="1"/>
  <c r="I27"/>
  <c r="H27"/>
  <c r="K27" s="1"/>
  <c r="I26"/>
  <c r="H26"/>
  <c r="I25"/>
  <c r="H25"/>
  <c r="K25" s="1"/>
  <c r="I24"/>
  <c r="H24"/>
  <c r="K24" s="1"/>
  <c r="I23"/>
  <c r="H23"/>
  <c r="K23" s="1"/>
  <c r="I22"/>
  <c r="H22"/>
  <c r="K22" s="1"/>
  <c r="I21"/>
  <c r="H21"/>
  <c r="K21" s="1"/>
  <c r="I20"/>
  <c r="H20"/>
  <c r="I19"/>
  <c r="H19"/>
  <c r="K19" s="1"/>
  <c r="I18"/>
  <c r="H18"/>
  <c r="I17"/>
  <c r="H17"/>
  <c r="K17" s="1"/>
  <c r="I16"/>
  <c r="H16"/>
  <c r="K16" s="1"/>
  <c r="I15"/>
  <c r="H15"/>
  <c r="K15" s="1"/>
  <c r="I14"/>
  <c r="H14"/>
  <c r="K14" s="1"/>
  <c r="I13"/>
  <c r="H13"/>
  <c r="K13" s="1"/>
  <c r="I12"/>
  <c r="H12"/>
  <c r="K12" s="1"/>
  <c r="I11"/>
  <c r="H11"/>
  <c r="K11" s="1"/>
  <c r="L11"/>
  <c r="M11"/>
  <c r="N11"/>
  <c r="L12"/>
  <c r="M12"/>
  <c r="N12"/>
  <c r="L13"/>
  <c r="M13"/>
  <c r="N13"/>
  <c r="L14"/>
  <c r="M14"/>
  <c r="N14"/>
  <c r="L15"/>
  <c r="M15"/>
  <c r="N15"/>
  <c r="L16"/>
  <c r="M16"/>
  <c r="N16"/>
  <c r="L17"/>
  <c r="M17"/>
  <c r="N17"/>
  <c r="L18"/>
  <c r="M18"/>
  <c r="N18"/>
  <c r="L19"/>
  <c r="M19"/>
  <c r="N19"/>
  <c r="L20"/>
  <c r="M20"/>
  <c r="N20"/>
  <c r="L21"/>
  <c r="M21"/>
  <c r="N21"/>
  <c r="L22"/>
  <c r="M22"/>
  <c r="N22"/>
  <c r="L23"/>
  <c r="M23"/>
  <c r="N23"/>
  <c r="L24"/>
  <c r="M24"/>
  <c r="N24"/>
  <c r="L25"/>
  <c r="M25"/>
  <c r="N25"/>
  <c r="L26"/>
  <c r="M26"/>
  <c r="N26"/>
  <c r="L27"/>
  <c r="M27"/>
  <c r="N27"/>
  <c r="L28"/>
  <c r="M28"/>
  <c r="N28"/>
  <c r="L29"/>
  <c r="M29"/>
  <c r="N29"/>
  <c r="L30"/>
  <c r="M30"/>
  <c r="N30"/>
  <c r="L31"/>
  <c r="M31"/>
  <c r="N31"/>
  <c r="L32"/>
  <c r="M32"/>
  <c r="N32"/>
  <c r="L33"/>
  <c r="M33"/>
  <c r="N33"/>
  <c r="L34"/>
  <c r="M34"/>
  <c r="N34"/>
  <c r="L35"/>
  <c r="M35"/>
  <c r="N35"/>
  <c r="L36"/>
  <c r="M36"/>
  <c r="N36"/>
  <c r="L37"/>
  <c r="M37"/>
  <c r="N37"/>
  <c r="L38"/>
  <c r="M38"/>
  <c r="N38"/>
  <c r="L39"/>
  <c r="M39"/>
  <c r="N39"/>
  <c r="L40"/>
  <c r="M40"/>
  <c r="N40"/>
  <c r="L41"/>
  <c r="M41"/>
  <c r="N41"/>
  <c r="L42"/>
  <c r="M42"/>
  <c r="N42"/>
  <c r="L43"/>
  <c r="M43"/>
  <c r="N43"/>
  <c r="L44"/>
  <c r="M44"/>
  <c r="N44"/>
  <c r="L45"/>
  <c r="M45"/>
  <c r="N45"/>
  <c r="L46"/>
  <c r="M46"/>
  <c r="N46"/>
  <c r="L47"/>
  <c r="M47"/>
  <c r="N47"/>
  <c r="L48"/>
  <c r="M48"/>
  <c r="N48"/>
  <c r="L49"/>
  <c r="M49"/>
  <c r="N49"/>
  <c r="L50"/>
  <c r="M50"/>
  <c r="N50"/>
  <c r="L51"/>
  <c r="M51"/>
  <c r="N51"/>
  <c r="L52"/>
  <c r="M52"/>
  <c r="N52"/>
  <c r="L53"/>
  <c r="M53"/>
  <c r="N53"/>
  <c r="L54"/>
  <c r="M54"/>
  <c r="N54"/>
  <c r="L55"/>
  <c r="M55"/>
  <c r="N55"/>
  <c r="L56"/>
  <c r="M56"/>
  <c r="N56"/>
  <c r="L57"/>
  <c r="M57"/>
  <c r="N57"/>
  <c r="L58"/>
  <c r="M58"/>
  <c r="N58"/>
  <c r="L59"/>
  <c r="M59"/>
  <c r="N59"/>
  <c r="L60"/>
  <c r="M60"/>
  <c r="N60"/>
  <c r="L61"/>
  <c r="M61"/>
  <c r="N61"/>
  <c r="L62"/>
  <c r="M62"/>
  <c r="N62"/>
  <c r="L63"/>
  <c r="M63"/>
  <c r="N63"/>
  <c r="L64"/>
  <c r="M64"/>
  <c r="N64"/>
  <c r="L65"/>
  <c r="M65"/>
  <c r="N65"/>
  <c r="L66"/>
  <c r="M66"/>
  <c r="N66"/>
  <c r="L67"/>
  <c r="M67"/>
  <c r="N67"/>
  <c r="L68"/>
  <c r="M68"/>
  <c r="N68"/>
  <c r="L69"/>
  <c r="M69"/>
  <c r="N69"/>
  <c r="L70"/>
  <c r="M70"/>
  <c r="N70"/>
  <c r="L71"/>
  <c r="M71"/>
  <c r="N71"/>
  <c r="L72"/>
  <c r="M72"/>
  <c r="N72"/>
  <c r="L73"/>
  <c r="M73"/>
  <c r="N73"/>
  <c r="L74"/>
  <c r="M74"/>
  <c r="N74"/>
  <c r="L75"/>
  <c r="M75"/>
  <c r="N75"/>
  <c r="L76"/>
  <c r="M76"/>
  <c r="N76"/>
  <c r="L77"/>
  <c r="M77"/>
  <c r="N77"/>
  <c r="L78"/>
  <c r="M78"/>
  <c r="N78"/>
  <c r="L79"/>
  <c r="M79"/>
  <c r="N79"/>
  <c r="L80"/>
  <c r="M80"/>
  <c r="N80"/>
  <c r="L81"/>
  <c r="M81"/>
  <c r="N81"/>
  <c r="L82"/>
  <c r="M82"/>
  <c r="N82"/>
  <c r="L83"/>
  <c r="M83"/>
  <c r="N83"/>
  <c r="L84"/>
  <c r="M84"/>
  <c r="N84"/>
  <c r="L85"/>
  <c r="M85"/>
  <c r="N85"/>
  <c r="L86"/>
  <c r="M86"/>
  <c r="N86"/>
  <c r="L87"/>
  <c r="M87"/>
  <c r="N87"/>
  <c r="L88"/>
  <c r="M88"/>
  <c r="N88"/>
  <c r="H10"/>
  <c r="N10"/>
  <c r="M10"/>
  <c r="L10"/>
  <c r="C2" i="12"/>
  <c r="C1"/>
  <c r="J88" i="11" l="1"/>
  <c r="J20"/>
  <c r="J26"/>
  <c r="L89"/>
  <c r="E89" s="1"/>
  <c r="J18"/>
  <c r="J78"/>
  <c r="J52"/>
  <c r="J64"/>
  <c r="J70"/>
  <c r="J33"/>
  <c r="J75"/>
  <c r="J68"/>
  <c r="K88"/>
  <c r="J73"/>
  <c r="J40"/>
  <c r="K26"/>
  <c r="J24"/>
  <c r="J36"/>
  <c r="J42"/>
  <c r="J48"/>
  <c r="J84"/>
  <c r="J17"/>
  <c r="J41"/>
  <c r="K20"/>
  <c r="K68"/>
  <c r="K18"/>
  <c r="K78"/>
  <c r="J14"/>
  <c r="J80"/>
  <c r="J34"/>
  <c r="J46"/>
  <c r="J81"/>
  <c r="J16"/>
  <c r="J50"/>
  <c r="J62"/>
  <c r="J74"/>
  <c r="J44"/>
  <c r="J19"/>
  <c r="J25"/>
  <c r="J60"/>
  <c r="J66"/>
  <c r="J72"/>
  <c r="J12"/>
  <c r="J87"/>
  <c r="J49"/>
  <c r="J54"/>
  <c r="J71"/>
  <c r="J76"/>
  <c r="J58"/>
  <c r="J69"/>
  <c r="J47"/>
  <c r="J63"/>
  <c r="J79"/>
  <c r="J56"/>
  <c r="J67"/>
  <c r="J61"/>
  <c r="J39"/>
  <c r="J82"/>
  <c r="J32"/>
  <c r="J38"/>
  <c r="J31"/>
  <c r="J35"/>
  <c r="C3" i="12"/>
  <c r="J30" i="11"/>
  <c r="J29"/>
  <c r="J28"/>
  <c r="J85"/>
  <c r="J83"/>
  <c r="J77"/>
  <c r="J65"/>
  <c r="J59"/>
  <c r="J57"/>
  <c r="J55"/>
  <c r="J53"/>
  <c r="J51"/>
  <c r="J45"/>
  <c r="J43"/>
  <c r="J37"/>
  <c r="J27"/>
  <c r="J23"/>
  <c r="J22"/>
  <c r="J21"/>
  <c r="N89"/>
  <c r="G89" s="1"/>
  <c r="J15"/>
  <c r="J13"/>
  <c r="J11"/>
  <c r="M89"/>
  <c r="K90" l="1"/>
  <c r="I10" l="1"/>
  <c r="K10"/>
  <c r="K89" s="1"/>
  <c r="J10" l="1"/>
  <c r="I5"/>
  <c r="I7" l="1"/>
  <c r="I6"/>
</calcChain>
</file>

<file path=xl/sharedStrings.xml><?xml version="1.0" encoding="utf-8"?>
<sst xmlns="http://schemas.openxmlformats.org/spreadsheetml/2006/main" count="188" uniqueCount="108">
  <si>
    <t>№</t>
  </si>
  <si>
    <t>Коммерческие предложения (руб./ед.изм.)</t>
  </si>
  <si>
    <t xml:space="preserve">Коммерческое предложение № 1 </t>
  </si>
  <si>
    <t xml:space="preserve">Коммерческое предложение № 2 </t>
  </si>
  <si>
    <t>Коммерческое предложение № 3</t>
  </si>
  <si>
    <t xml:space="preserve">Средняя арифметическая цена за единицу     &lt;ц&gt; </t>
  </si>
  <si>
    <t>Количество</t>
  </si>
  <si>
    <t>Единица измерения</t>
  </si>
  <si>
    <r>
      <t xml:space="preserve">Коэффициент вариации цен V (%)           </t>
    </r>
    <r>
      <rPr>
        <i/>
        <sz val="10"/>
        <color indexed="8"/>
        <rFont val="Times New Roman"/>
        <family val="1"/>
        <charset val="204"/>
      </rPr>
      <t xml:space="preserve">         (не должен превышать 33%)</t>
    </r>
  </si>
  <si>
    <r>
      <t xml:space="preserve">Среднее квадратичное отклонение                 </t>
    </r>
    <r>
      <rPr>
        <b/>
        <sz val="10"/>
        <color indexed="8"/>
        <rFont val="Symbol"/>
        <family val="1"/>
        <charset val="2"/>
      </rPr>
      <t xml:space="preserve"> s</t>
    </r>
  </si>
  <si>
    <t>ИТОГО</t>
  </si>
  <si>
    <t>Итоговая сумма по коммерческим предложениям</t>
  </si>
  <si>
    <t>Предложения</t>
  </si>
  <si>
    <t>Цена предложения</t>
  </si>
  <si>
    <t>Коммерческое предложение № 1</t>
  </si>
  <si>
    <t>Коммерческое предложение № 2</t>
  </si>
  <si>
    <t xml:space="preserve">Расчет составил                                  </t>
  </si>
  <si>
    <t>Цена за единицу</t>
  </si>
  <si>
    <t>Номер и дата исходящего письма</t>
  </si>
  <si>
    <t xml:space="preserve">                              Перкова Е.П.</t>
  </si>
  <si>
    <t>Наименование предмета Договора</t>
  </si>
  <si>
    <t>Однородность совокупности значений выявленных цен, используемых в расчете Н(М)ЦД, ЦКЕП</t>
  </si>
  <si>
    <t>Н(М)ЦД, определяемая методом сопоставимых рыночных цен (анализа рынка)</t>
  </si>
  <si>
    <r>
      <t>Расчет Н(М)ЦД по формуле</t>
    </r>
    <r>
      <rPr>
        <sz val="10"/>
        <color indexed="8"/>
        <rFont val="Times New Roman"/>
        <family val="1"/>
        <charset val="204"/>
      </rPr>
      <t xml:space="preserve">                             v - количество (объем) закупаемого товара (работы, услуги);
n - количество значений, используемых в расчете;
i - номер источника ценовой информации;
ц - цена единицы</t>
    </r>
  </si>
  <si>
    <t>Расчет начальной (максимальной) цены договора на поставку  медицинских изделий и расходных материалов для отделения травматологии и ортопедии ЧУЗ «КБ «РЖД-Медицина» г. Иваново»</t>
  </si>
  <si>
    <t>Костный цемент ортопедический Synicem 1 40 гр, Синимед с.а.р.л., Франция</t>
  </si>
  <si>
    <t>Цемент костный, содержащий лекарственные средства с 2 антибиотиками, Biomed, Швеция</t>
  </si>
  <si>
    <t>Костный цемент ортопедический Synicem 1G с гентамицином 40 гр, Синимед с.а.р.л., Франция</t>
  </si>
  <si>
    <t>Эндопротезы керамические суставов и костей стопы. Дистальный компонент плюснефалангового сустава, ООО «МОЙЕ керамик имплантате» Россия</t>
  </si>
  <si>
    <t>Эндопротезы керамические суставов и костей стопы. Проксимальный компонент плюснефалангового сустава, ООО «МОЙЕ керамик имплантате» Россия</t>
  </si>
  <si>
    <t>Винт канюлированный (Герберта), пр-во ООО «Медтехника», Россия</t>
  </si>
  <si>
    <t>Лезвие стерильное 100/23/1,27 мм, Пр-во КонМед Германия</t>
  </si>
  <si>
    <t>Лезвие стерильное 25/5/0,5 мм, Пр-во ББраун, Германия</t>
  </si>
  <si>
    <t xml:space="preserve">Пластина бедренная перипротезная NCB, Zimmer GmbH, Швейцария </t>
  </si>
  <si>
    <t xml:space="preserve">Винт NCB, Zimmer GmbH, Швейцария </t>
  </si>
  <si>
    <t>Колпачок блокирующий NCB Zimmer GmbH, Швейцария или эквивалент</t>
  </si>
  <si>
    <t xml:space="preserve">Кабель серкляжный NCB Zimmer GmbH, Швейцария </t>
  </si>
  <si>
    <t>Винт интерферентный, пр-во Пр-во Smith&amp;Nephew, США</t>
  </si>
  <si>
    <r>
      <t>Штифт бедренный ретроградный, SanatMetal Orthopaedic &amp; Traumatologic Equipment Manufacturer Ltd,</t>
    </r>
    <r>
      <rPr>
        <sz val="12"/>
        <color indexed="8"/>
        <rFont val="Calibri"/>
        <family val="2"/>
        <charset val="204"/>
      </rPr>
      <t xml:space="preserve"> Венгрия</t>
    </r>
  </si>
  <si>
    <r>
      <t>Винт блокирующий д. 4,8 мм SanatMetal Orthopaedic &amp; Traumatologic Equipment Manufacturer Ltd,</t>
    </r>
    <r>
      <rPr>
        <sz val="12"/>
        <color indexed="8"/>
        <rFont val="Calibri"/>
        <family val="2"/>
        <charset val="204"/>
      </rPr>
      <t xml:space="preserve"> Венгрия</t>
    </r>
  </si>
  <si>
    <r>
      <t>Винт блокирующий д. 6,5 мм SanatMetal Orthopaedic &amp; Traumatologic Equipment Manufacturer Ltd,</t>
    </r>
    <r>
      <rPr>
        <sz val="12"/>
        <color indexed="8"/>
        <rFont val="Calibri"/>
        <family val="2"/>
        <charset val="204"/>
      </rPr>
      <t xml:space="preserve"> Венгрия</t>
    </r>
  </si>
  <si>
    <r>
      <t>Винт стяжка SanatMetal Orthopaedic &amp; Traumatologic Equipment Manufacturer Ltd,</t>
    </r>
    <r>
      <rPr>
        <sz val="12"/>
        <color indexed="8"/>
        <rFont val="Calibri"/>
        <family val="2"/>
        <charset val="204"/>
      </rPr>
      <t xml:space="preserve"> Венгрия</t>
    </r>
  </si>
  <si>
    <r>
      <t>Гайка для винта стяжки SanatMetal Orthopaedic &amp; Traumatologic Equipment Manufacturer Ltd,</t>
    </r>
    <r>
      <rPr>
        <sz val="12"/>
        <color indexed="8"/>
        <rFont val="Calibri"/>
        <family val="2"/>
        <charset val="204"/>
      </rPr>
      <t xml:space="preserve"> Венгрия</t>
    </r>
  </si>
  <si>
    <r>
      <t>Штифт для остеосинтеза TWX-E, тибиальный, SanatMetal Orthopaedic &amp; Traumatologic Equipment Manufacturer Ltd,</t>
    </r>
    <r>
      <rPr>
        <sz val="12"/>
        <color indexed="8"/>
        <rFont val="Calibri"/>
        <family val="2"/>
        <charset val="204"/>
      </rPr>
      <t xml:space="preserve"> Венгрия</t>
    </r>
  </si>
  <si>
    <r>
      <t>Винт для остеосинтеза блокирующий, SanatMetal Orthopaedic &amp; Traumatologic Equipment Manufacturer Ltd,</t>
    </r>
    <r>
      <rPr>
        <sz val="12"/>
        <color indexed="8"/>
        <rFont val="Calibri"/>
        <family val="2"/>
        <charset val="204"/>
      </rPr>
      <t xml:space="preserve"> Венгрия</t>
    </r>
  </si>
  <si>
    <r>
      <t>Гайка запорная концевая, SanatMetal Orthopaedic &amp; Traumatologic Equipment Manufacturer Ltd,</t>
    </r>
    <r>
      <rPr>
        <sz val="12"/>
        <color indexed="8"/>
        <rFont val="Calibri"/>
        <family val="2"/>
        <charset val="204"/>
      </rPr>
      <t xml:space="preserve"> Венгрия</t>
    </r>
  </si>
  <si>
    <t>Чашка цементная,  28/32 мм, пр-во SanatMetal Orthopaedic &amp; Traumatologic Equipment Manufacturer Ltd., Венгрия</t>
  </si>
  <si>
    <t>Ножка протеза цементная, пр-во SanatMetal Orthopaedic &amp; Traumatologic Equipment Manufacturer Ltd Венгрия</t>
  </si>
  <si>
    <t>Головка металлическая, 28/32 мм, пр-во SanatMetal Orthopaedic &amp; Traumatologic Equipment Manufacturer Ltd Венгрия</t>
  </si>
  <si>
    <t>Вертлужка искусственная. Компонент вертлужный эндопротеза тазобедренного сустава (Чашка бесцементная), пр-во SanatMetal Orthopaedic &amp; Traumatologic Equipment Manufacturer Ltd, Венгрия</t>
  </si>
  <si>
    <t>Вкладыш полиэтиленовый симметричный, пр-во SanatMetal Orthopaedic &amp; Traumatologic Equipment Manufacturer Ltd, Венгрия</t>
  </si>
  <si>
    <t>Бедренный компонент. Ножка эндопротеза бесцементная тазобедренного сустава, пр-во SanatMetal Orthopaedic &amp; Traumatologic Equipment Manufacturer Ltd, Венгрия</t>
  </si>
  <si>
    <r>
      <t xml:space="preserve">Головка керамическая Latitud, </t>
    </r>
    <r>
      <rPr>
        <sz val="12"/>
        <color rgb="FF000000"/>
        <rFont val="Calibri"/>
        <family val="2"/>
        <charset val="204"/>
      </rPr>
      <t>пр-во «Мерил Лайф Сайенсее Индия Прайват Лимитед», Индия</t>
    </r>
  </si>
  <si>
    <t>Головка HNSS, пр-во «Мерил Лайф Сайенсее Индия Прайват Лимитед», Индия</t>
  </si>
  <si>
    <r>
      <t xml:space="preserve">Ножка эндопротеза бедренной кости с "пресс-фит" фиксацией (Нецементируемый бедренный стержень 125 гр., Latitud, пр-во </t>
    </r>
    <r>
      <rPr>
        <sz val="12"/>
        <color rgb="FF000000"/>
        <rFont val="Calibri"/>
        <family val="2"/>
        <charset val="204"/>
      </rPr>
      <t>«Мерил Лайф Сайенсее Индия Прайват Лимитед», Индия</t>
    </r>
  </si>
  <si>
    <r>
      <t xml:space="preserve">Компонент эндопротеза тазобедренного сустава ацетабулярный металлический (Модульная чаша, Latitud, пр-во </t>
    </r>
    <r>
      <rPr>
        <sz val="12"/>
        <color rgb="FF000000"/>
        <rFont val="Calibri"/>
        <family val="2"/>
        <charset val="204"/>
      </rPr>
      <t>«Мерил Лайф Сайенсее Индия Прайват Лимитед», Индия</t>
    </r>
  </si>
  <si>
    <r>
      <t xml:space="preserve">Вкладыш для ацетабулярного компонента эндопротеза тазобедренного сустава не ограничивающий движения полиэтиленовый (модульный вкладыш, Latitud пр-во </t>
    </r>
    <r>
      <rPr>
        <sz val="12"/>
        <color rgb="FF000000"/>
        <rFont val="Calibri"/>
        <family val="2"/>
        <charset val="204"/>
      </rPr>
      <t>«Мерил Лайф Сайенсее Индия Прайват Лимитед», Индия</t>
    </r>
  </si>
  <si>
    <t>Ножка T-Loc, цементная, пр-во «Мерил Лайф Сайенсее Индия Прайват Лимитед», Индия</t>
  </si>
  <si>
    <r>
      <t xml:space="preserve">Винт фиксирующий спонгиозный, 6,5 мм, </t>
    </r>
    <r>
      <rPr>
        <sz val="12"/>
        <color rgb="FF000000"/>
        <rFont val="Calibri"/>
        <family val="2"/>
        <charset val="204"/>
      </rPr>
      <t>SanatMetal Orthopaedic &amp; Traumatologic Equipment Manufacturer Ltd,</t>
    </r>
    <r>
      <rPr>
        <sz val="12"/>
        <color indexed="8"/>
        <rFont val="Calibri"/>
        <family val="2"/>
        <charset val="204"/>
      </rPr>
      <t xml:space="preserve"> Венгрия</t>
    </r>
  </si>
  <si>
    <t>Компонент бедренный Destiknee, пр-во «Мерил Лайф Сайенсее Индия Прайват Лимитед», Индия</t>
  </si>
  <si>
    <r>
      <t>Плато большеберцовое,</t>
    </r>
    <r>
      <rPr>
        <sz val="12"/>
        <color rgb="FF000000"/>
        <rFont val="Calibri"/>
        <family val="2"/>
        <charset val="204"/>
      </rPr>
      <t xml:space="preserve"> Destiknee, пр-во «Мерил Лайф Сайенсее Индия Прайват Лимитед», Индия</t>
    </r>
  </si>
  <si>
    <r>
      <t xml:space="preserve">Прокладка (вкладыш) тибиальная, </t>
    </r>
    <r>
      <rPr>
        <sz val="12"/>
        <color rgb="FF000000"/>
        <rFont val="Calibri"/>
        <family val="2"/>
        <charset val="204"/>
      </rPr>
      <t xml:space="preserve">Destiknee, пр-во «Мерил Лайф Сайенсее Индия Прайват Лимитед», Индия? </t>
    </r>
  </si>
  <si>
    <r>
      <t xml:space="preserve">Компонент бедренный коленный </t>
    </r>
    <r>
      <rPr>
        <sz val="12"/>
        <color rgb="FF000000"/>
        <rFont val="Calibri"/>
        <family val="2"/>
        <charset val="204"/>
      </rPr>
      <t>пр-во SanatMetal Orthopaedic &amp; Traumatologic Equipment Manufacturer Ltd, Венгрия</t>
    </r>
  </si>
  <si>
    <r>
      <t xml:space="preserve">Компонент большеберцовый коленный </t>
    </r>
    <r>
      <rPr>
        <sz val="12"/>
        <color rgb="FF000000"/>
        <rFont val="Calibri"/>
        <family val="2"/>
        <charset val="204"/>
      </rPr>
      <t>пр-во SanatMetal Orthopaedic &amp; Traumatologic Equipment Manufacturer Ltd, Венгрия</t>
    </r>
  </si>
  <si>
    <r>
      <t xml:space="preserve">Вкладыш коленный </t>
    </r>
    <r>
      <rPr>
        <sz val="12"/>
        <color rgb="FF000000"/>
        <rFont val="Calibri"/>
        <family val="2"/>
        <charset val="204"/>
      </rPr>
      <t>пр-во SanatMetal Orthopaedic &amp; Traumatologic Equipment Manufacturer Ltd, Венгрия</t>
    </r>
  </si>
  <si>
    <t>Компонент для эндопротезирования тазобедренного сустава: Чашка Polar цементная двойной мобильности. Пр-во Smith&amp;Nephew, США</t>
  </si>
  <si>
    <t>Компонент для эндопротезирования тазобедренного сустава: Вкладыш для чашки Polar цементная двойной мобильности. Пр-во Smith&amp;Nephew, США</t>
  </si>
  <si>
    <r>
      <t xml:space="preserve">Феморальный компонент Ревизионный Legion. </t>
    </r>
    <r>
      <rPr>
        <sz val="12"/>
        <color rgb="FF000000"/>
        <rFont val="Calibri"/>
        <family val="2"/>
        <charset val="204"/>
      </rPr>
      <t>Пр-во Smith&amp;Nephew, США</t>
    </r>
  </si>
  <si>
    <r>
      <t xml:space="preserve">Компонент большеберцовый тибиальный компонент ревизионный Legion, </t>
    </r>
    <r>
      <rPr>
        <sz val="12"/>
        <color rgb="FF000000"/>
        <rFont val="Calibri"/>
        <family val="2"/>
        <charset val="204"/>
      </rPr>
      <t>Пр-во Smith&amp;Nephew, США</t>
    </r>
  </si>
  <si>
    <r>
      <t xml:space="preserve">Вкладыш большеберцовый ограниченный Genesis II, </t>
    </r>
    <r>
      <rPr>
        <sz val="12"/>
        <color rgb="FF000000"/>
        <rFont val="Calibri"/>
        <family val="2"/>
        <charset val="204"/>
      </rPr>
      <t>Пр-во Smith&amp;Nephew, США</t>
    </r>
  </si>
  <si>
    <r>
      <t xml:space="preserve">Стержень удлиняющий Феморальная и тибиальная удлинительная ножка. Legion цементный, </t>
    </r>
    <r>
      <rPr>
        <sz val="12"/>
        <color rgb="FF000000"/>
        <rFont val="Calibri"/>
        <family val="2"/>
        <charset val="204"/>
      </rPr>
      <t>Пр-во Smith&amp;Nephew, США</t>
    </r>
  </si>
  <si>
    <r>
      <t xml:space="preserve">Модулярная вставка феморальная Legion дистальная, </t>
    </r>
    <r>
      <rPr>
        <sz val="12"/>
        <color rgb="FF000000"/>
        <rFont val="Calibri"/>
        <family val="2"/>
        <charset val="204"/>
      </rPr>
      <t>Пр-во Smith&amp;Nephew, США</t>
    </r>
  </si>
  <si>
    <r>
      <t xml:space="preserve">Модулярная вставка феморальная Legion, </t>
    </r>
    <r>
      <rPr>
        <sz val="12"/>
        <color rgb="FF000000"/>
        <rFont val="Calibri"/>
        <family val="2"/>
        <charset val="204"/>
      </rPr>
      <t>Пр-во Smith&amp;Nephew, США</t>
    </r>
  </si>
  <si>
    <r>
      <t xml:space="preserve">Модулярная вставка феморальная Legion L-образная, </t>
    </r>
    <r>
      <rPr>
        <sz val="12"/>
        <color rgb="FF000000"/>
        <rFont val="Calibri"/>
        <family val="2"/>
        <charset val="204"/>
      </rPr>
      <t>Пр-во Smith&amp;Nephew, США</t>
    </r>
  </si>
  <si>
    <r>
      <t xml:space="preserve">Переходник офсетный Legion, </t>
    </r>
    <r>
      <rPr>
        <sz val="12"/>
        <color rgb="FF000000"/>
        <rFont val="Calibri"/>
        <family val="2"/>
        <charset val="204"/>
      </rPr>
      <t>Пр-во Smith&amp;Nephew, США</t>
    </r>
  </si>
  <si>
    <t>Пластина крючковидная, 4 отв., 15 мм, высота крючка 15 мм, пр-во «Остеосинтез», Россия</t>
  </si>
  <si>
    <t>Винт кортикальный д. 3,5 мм, пр-во «Остеосинтез», Россия</t>
  </si>
  <si>
    <t>Винт губчатый с конической резьбой д. 3,5 мм, пр-во «Остеосинтез», Россия</t>
  </si>
  <si>
    <t>Винт кортикальный д. 5.0 мм, пр-во «Остеосинтез», Россия</t>
  </si>
  <si>
    <t>Винт губчатый с конической резьбой д. 5,0 мм, пр-во «Остеосинтез», Россия</t>
  </si>
  <si>
    <t>Пластина Т-образная для шейки плеча с угловой стабильностью, пр-во «Остеосинтез», Россия</t>
  </si>
  <si>
    <t>Пластина реконструкционная с угловой стабильностью пр-во «Остеосинтез», Россия</t>
  </si>
  <si>
    <t>Пластина 1/3 трубки с угловой стабильностью пр-во «Остеосинтез», Россия</t>
  </si>
  <si>
    <t>Пластина малая прямая с угловой стабильностью пр-во «Остеосинтез», Россия</t>
  </si>
  <si>
    <t>Пластина L-образная для латерального мыщелка с угловой стабильностью пр-во «Остеосинтез», Россия</t>
  </si>
  <si>
    <t>Пластина пяточная с угловой стабильностью пр-во «Остеосинтез», Россия</t>
  </si>
  <si>
    <t>Пластина реконструкционная Пилон пр-во «Остеосинтез», Россия</t>
  </si>
  <si>
    <t>Пластина диафизарная для ключицы с угловой стабильностью пр-во «Остеосинтез», Россия</t>
  </si>
  <si>
    <t>Пластина для локтевого отростка с угловой стабильностью пр-во «Остеосинтез», Россия</t>
  </si>
  <si>
    <t>Пластина дистальная-медиальная для плечевой кости пр-во «Остеосинтез», Россия</t>
  </si>
  <si>
    <t>Пластина широкая прямая с угловой стабильностью пр-во «Остеосинтез», Россия</t>
  </si>
  <si>
    <t>Пластина узкая прямая с угловой стабильностью пр-во «Остеосинтез», Россия</t>
  </si>
  <si>
    <t>Пластина опорная мыщелковая с угловой стабильностью пр-во «Остеосинтез», Россия</t>
  </si>
  <si>
    <t>Пластина для латерального мыщелка с угловой стабильностью пр-во «Остеосинтез», Россия</t>
  </si>
  <si>
    <t>Пластина малая Т-образная косая с угловой стабильностью пр-во «Остеосинтез», Россия</t>
  </si>
  <si>
    <t>Винт кортикальный д. 2,7 мм, пр-во «Остеосинтез», Россия</t>
  </si>
  <si>
    <t xml:space="preserve">Вязкоэластичный эндопротез
синовиальной жидкости, заполненный шприц объемом 2 мл, ООО «РусВиск», Россия
</t>
  </si>
  <si>
    <t xml:space="preserve">Пробирка стерильная для
разделения крови с обогащенной тромбоцитами плазмой «YCELLBIO-KIT» (РУ
№ РЗН 2014/2149), ООО «Вайселлбиомедика», Республика Корея
</t>
  </si>
  <si>
    <t>Проксимальный компонент проксимального межфалангового сустава, ТУ 32.50.22-002-88201116-2016, пр-во ООО «Мойе Керамик-Имплантате», Россия</t>
  </si>
  <si>
    <t>Пластина с угловой стабильностью универсальная, «Sanatmetal Orthopaedic&amp;Traumatalogic Ecuipment Manufacturer Ltd.», Венгрия</t>
  </si>
  <si>
    <t>Винт спонгиозный «Sanatmetal Orthopaedic&amp;Traumatalogic Ecuipment Manufacturer Ltd.», Венгрия</t>
  </si>
  <si>
    <t xml:space="preserve">Модулярная вставка тибиальная Legion секторная
коленного сустава, Пр-во Smith&amp;Nephew, США
</t>
  </si>
  <si>
    <t>Модулярная вставка тибиальная Legion полная, Пр-во Smith&amp;Nephew, США</t>
  </si>
  <si>
    <t>Исх. №б.н. от 21.05.2025 г.</t>
  </si>
  <si>
    <t>исх. №б.н. от 15.05.2025г.</t>
  </si>
  <si>
    <t>Исх. №б.н. от 19.05.2025 г.</t>
  </si>
  <si>
    <t>шт.</t>
  </si>
  <si>
    <t>Эндопротезы керамические суставов и костей кисти. Компонент кисти, ООО «МОЙЕ керамик имплантате» Россия</t>
  </si>
</sst>
</file>

<file path=xl/styles.xml><?xml version="1.0" encoding="utf-8"?>
<styleSheet xmlns="http://schemas.openxmlformats.org/spreadsheetml/2006/main">
  <fonts count="17">
    <font>
      <sz val="11"/>
      <color indexed="8"/>
      <name val="Calibri"/>
      <family val="2"/>
      <charset val="204"/>
    </font>
    <font>
      <sz val="8"/>
      <name val="Arial"/>
      <family val="2"/>
      <charset val="204"/>
    </font>
    <font>
      <sz val="10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0"/>
      <color indexed="8"/>
      <name val="Symbol"/>
      <family val="1"/>
      <charset val="2"/>
    </font>
    <font>
      <b/>
      <sz val="18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color rgb="FF000000"/>
      <name val="Calibri"/>
      <family val="2"/>
      <charset val="204"/>
    </font>
    <font>
      <sz val="12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99FF66"/>
        <bgColor indexed="26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0" fontId="2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2" fontId="2" fillId="0" borderId="0" xfId="0" applyNumberFormat="1" applyFont="1" applyAlignment="1">
      <alignment horizontal="center"/>
    </xf>
    <xf numFmtId="0" fontId="4" fillId="0" borderId="0" xfId="0" applyFont="1" applyBorder="1" applyAlignment="1">
      <alignment horizontal="center" vertical="top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2" fillId="0" borderId="0" xfId="0" applyNumberFormat="1" applyFont="1" applyAlignment="1">
      <alignment vertical="center" wrapText="1"/>
    </xf>
    <xf numFmtId="0" fontId="9" fillId="0" borderId="0" xfId="0" applyFont="1" applyAlignment="1">
      <alignment wrapText="1"/>
    </xf>
    <xf numFmtId="2" fontId="4" fillId="0" borderId="1" xfId="0" applyNumberFormat="1" applyFont="1" applyBorder="1" applyAlignment="1">
      <alignment horizontal="center" vertical="center"/>
    </xf>
    <xf numFmtId="0" fontId="12" fillId="0" borderId="0" xfId="0" applyNumberFormat="1" applyFont="1" applyAlignment="1">
      <alignment vertical="center" wrapText="1"/>
    </xf>
    <xf numFmtId="2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2" fontId="2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/>
    </xf>
    <xf numFmtId="1" fontId="2" fillId="0" borderId="1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>
      <alignment horizontal="left" vertical="center" wrapText="1"/>
    </xf>
    <xf numFmtId="1" fontId="2" fillId="0" borderId="3" xfId="0" applyNumberFormat="1" applyFont="1" applyBorder="1" applyAlignment="1">
      <alignment horizontal="center" vertical="center" wrapText="1"/>
    </xf>
    <xf numFmtId="2" fontId="12" fillId="0" borderId="0" xfId="0" applyNumberFormat="1" applyFont="1" applyAlignment="1">
      <alignment horizontal="center"/>
    </xf>
    <xf numFmtId="2" fontId="14" fillId="0" borderId="1" xfId="0" applyNumberFormat="1" applyFont="1" applyBorder="1" applyAlignment="1">
      <alignment horizontal="center" vertical="center" wrapText="1"/>
    </xf>
    <xf numFmtId="2" fontId="12" fillId="0" borderId="1" xfId="0" applyNumberFormat="1" applyFont="1" applyBorder="1" applyAlignment="1">
      <alignment horizontal="center" vertical="center" wrapText="1"/>
    </xf>
    <xf numFmtId="2" fontId="14" fillId="0" borderId="1" xfId="0" applyNumberFormat="1" applyFont="1" applyBorder="1" applyAlignment="1">
      <alignment horizontal="center" vertical="center"/>
    </xf>
    <xf numFmtId="2" fontId="12" fillId="0" borderId="1" xfId="0" applyNumberFormat="1" applyFont="1" applyBorder="1" applyAlignment="1">
      <alignment horizontal="center"/>
    </xf>
    <xf numFmtId="0" fontId="2" fillId="0" borderId="0" xfId="0" applyNumberFormat="1" applyFont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17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2" fontId="10" fillId="0" borderId="1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textRotation="90" wrapText="1"/>
    </xf>
    <xf numFmtId="2" fontId="4" fillId="0" borderId="1" xfId="0" applyNumberFormat="1" applyFont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wrapText="1"/>
    </xf>
    <xf numFmtId="0" fontId="3" fillId="0" borderId="0" xfId="0" applyFont="1" applyAlignment="1">
      <alignment horizontal="left" vertical="top" wrapText="1"/>
    </xf>
    <xf numFmtId="0" fontId="6" fillId="0" borderId="1" xfId="0" applyFont="1" applyBorder="1" applyAlignment="1">
      <alignment horizontal="center" vertical="center" wrapText="1"/>
    </xf>
  </cellXfs>
  <cellStyles count="2">
    <cellStyle name="Обычный" xfId="0" builtinId="0"/>
    <cellStyle name="Обычный 6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4" tint="-0.249977111117893"/>
  </sheetPr>
  <dimension ref="A1:N94"/>
  <sheetViews>
    <sheetView tabSelected="1" view="pageBreakPreview" zoomScaleNormal="100" zoomScaleSheetLayoutView="100" workbookViewId="0">
      <selection sqref="A1:K1"/>
    </sheetView>
  </sheetViews>
  <sheetFormatPr defaultColWidth="9.140625" defaultRowHeight="12.75"/>
  <cols>
    <col min="1" max="1" width="6.7109375" style="3" customWidth="1"/>
    <col min="2" max="2" width="49.85546875" style="3" customWidth="1"/>
    <col min="3" max="3" width="11.28515625" style="3" customWidth="1"/>
    <col min="4" max="4" width="8.85546875" style="6" customWidth="1"/>
    <col min="5" max="5" width="13.28515625" style="4" customWidth="1"/>
    <col min="6" max="6" width="14.140625" style="4" customWidth="1"/>
    <col min="7" max="7" width="13.85546875" style="31" customWidth="1"/>
    <col min="8" max="8" width="16" style="3" customWidth="1"/>
    <col min="9" max="9" width="15.7109375" style="3" customWidth="1"/>
    <col min="10" max="10" width="15.85546875" style="3" customWidth="1"/>
    <col min="11" max="11" width="21.140625" style="3" customWidth="1"/>
    <col min="12" max="12" width="13.7109375" style="3" customWidth="1"/>
    <col min="13" max="13" width="18.85546875" style="3" customWidth="1"/>
    <col min="14" max="18" width="9.140625" style="3" customWidth="1"/>
    <col min="19" max="19" width="12" style="3" customWidth="1"/>
    <col min="20" max="16384" width="9.140625" style="3"/>
  </cols>
  <sheetData>
    <row r="1" spans="1:14" ht="39" customHeight="1">
      <c r="A1" s="48" t="s">
        <v>24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11"/>
      <c r="M1" s="9"/>
    </row>
    <row r="2" spans="1:14" ht="3" customHeight="1">
      <c r="L2" s="9"/>
      <c r="M2" s="9"/>
    </row>
    <row r="3" spans="1:14" ht="0.75" hidden="1" customHeight="1">
      <c r="B3" s="49"/>
      <c r="C3" s="49"/>
      <c r="D3" s="49"/>
      <c r="E3" s="49"/>
      <c r="F3" s="49"/>
      <c r="G3" s="49"/>
      <c r="L3" s="9"/>
      <c r="M3" s="9"/>
    </row>
    <row r="4" spans="1:14" ht="14.25">
      <c r="B4" s="17" t="s">
        <v>0</v>
      </c>
      <c r="C4" s="50" t="s">
        <v>12</v>
      </c>
      <c r="D4" s="50"/>
      <c r="E4" s="50" t="s">
        <v>18</v>
      </c>
      <c r="F4" s="50"/>
      <c r="G4" s="50"/>
      <c r="H4" s="50"/>
      <c r="I4" s="50" t="s">
        <v>13</v>
      </c>
      <c r="J4" s="50"/>
      <c r="K4" s="50"/>
      <c r="L4" s="9"/>
      <c r="M4" s="9"/>
    </row>
    <row r="5" spans="1:14" ht="15" customHeight="1">
      <c r="B5" s="18">
        <v>1</v>
      </c>
      <c r="C5" s="38" t="s">
        <v>14</v>
      </c>
      <c r="D5" s="38"/>
      <c r="E5" s="39" t="s">
        <v>103</v>
      </c>
      <c r="F5" s="40"/>
      <c r="G5" s="40"/>
      <c r="H5" s="40"/>
      <c r="I5" s="41">
        <f>E89</f>
        <v>2217623</v>
      </c>
      <c r="J5" s="41"/>
      <c r="K5" s="41"/>
      <c r="L5" s="9"/>
      <c r="M5" s="9"/>
    </row>
    <row r="6" spans="1:14" ht="15" customHeight="1">
      <c r="B6" s="18">
        <v>2</v>
      </c>
      <c r="C6" s="38" t="s">
        <v>15</v>
      </c>
      <c r="D6" s="38"/>
      <c r="E6" s="39" t="s">
        <v>104</v>
      </c>
      <c r="F6" s="40"/>
      <c r="G6" s="40"/>
      <c r="H6" s="40"/>
      <c r="I6" s="41">
        <f>F89</f>
        <v>2077335</v>
      </c>
      <c r="J6" s="41"/>
      <c r="K6" s="41"/>
      <c r="L6" s="9"/>
      <c r="M6" s="9"/>
    </row>
    <row r="7" spans="1:14" ht="15" customHeight="1">
      <c r="B7" s="18">
        <v>3</v>
      </c>
      <c r="C7" s="38" t="s">
        <v>4</v>
      </c>
      <c r="D7" s="38"/>
      <c r="E7" s="39" t="s">
        <v>105</v>
      </c>
      <c r="F7" s="40"/>
      <c r="G7" s="40"/>
      <c r="H7" s="40"/>
      <c r="I7" s="41">
        <f>G89</f>
        <v>2132298</v>
      </c>
      <c r="J7" s="41"/>
      <c r="K7" s="41"/>
      <c r="L7" s="9"/>
      <c r="M7" s="9"/>
    </row>
    <row r="8" spans="1:14" ht="44.25" customHeight="1">
      <c r="A8" s="43" t="s">
        <v>0</v>
      </c>
      <c r="B8" s="46" t="s">
        <v>20</v>
      </c>
      <c r="C8" s="44" t="s">
        <v>7</v>
      </c>
      <c r="D8" s="44" t="s">
        <v>6</v>
      </c>
      <c r="E8" s="45" t="s">
        <v>1</v>
      </c>
      <c r="F8" s="45"/>
      <c r="G8" s="45"/>
      <c r="H8" s="42" t="s">
        <v>21</v>
      </c>
      <c r="I8" s="42"/>
      <c r="J8" s="42"/>
      <c r="K8" s="2" t="s">
        <v>22</v>
      </c>
      <c r="L8" s="5"/>
      <c r="M8" s="5"/>
    </row>
    <row r="9" spans="1:14" ht="101.25" customHeight="1">
      <c r="A9" s="43"/>
      <c r="B9" s="47"/>
      <c r="C9" s="44"/>
      <c r="D9" s="44"/>
      <c r="E9" s="20" t="s">
        <v>2</v>
      </c>
      <c r="F9" s="20" t="s">
        <v>3</v>
      </c>
      <c r="G9" s="32" t="s">
        <v>4</v>
      </c>
      <c r="H9" s="2" t="s">
        <v>5</v>
      </c>
      <c r="I9" s="21" t="s">
        <v>9</v>
      </c>
      <c r="J9" s="22" t="s">
        <v>8</v>
      </c>
      <c r="K9" s="21" t="s">
        <v>23</v>
      </c>
    </row>
    <row r="10" spans="1:14" ht="36" customHeight="1">
      <c r="A10" s="19">
        <v>1</v>
      </c>
      <c r="B10" s="29" t="s">
        <v>25</v>
      </c>
      <c r="C10" s="30" t="s">
        <v>106</v>
      </c>
      <c r="D10" s="26">
        <v>1</v>
      </c>
      <c r="E10" s="14">
        <v>6032</v>
      </c>
      <c r="F10" s="14">
        <v>5600</v>
      </c>
      <c r="G10" s="33">
        <v>5800</v>
      </c>
      <c r="H10" s="14">
        <f>ROUND((SUM(E10:G10)/3),2)</f>
        <v>5810.67</v>
      </c>
      <c r="I10" s="14">
        <f>STDEV(E10:G10)</f>
        <v>216.19744062623826</v>
      </c>
      <c r="J10" s="15">
        <f>I10/H10*100</f>
        <v>3.7206972797670192</v>
      </c>
      <c r="K10" s="14">
        <f t="shared" ref="K10:K73" si="0">ROUND((D10*H10),2)</f>
        <v>5810.67</v>
      </c>
      <c r="L10" s="3">
        <f>D10*E10</f>
        <v>6032</v>
      </c>
      <c r="M10" s="3">
        <f>D10*F10</f>
        <v>5600</v>
      </c>
      <c r="N10" s="3">
        <f>D10*G10</f>
        <v>5800</v>
      </c>
    </row>
    <row r="11" spans="1:14" ht="36.75" customHeight="1">
      <c r="A11" s="27">
        <v>2</v>
      </c>
      <c r="B11" s="29" t="s">
        <v>26</v>
      </c>
      <c r="C11" s="30" t="s">
        <v>106</v>
      </c>
      <c r="D11" s="26">
        <v>1</v>
      </c>
      <c r="E11" s="14">
        <v>17680</v>
      </c>
      <c r="F11" s="14">
        <v>16000</v>
      </c>
      <c r="G11" s="33">
        <v>17000</v>
      </c>
      <c r="H11" s="14">
        <f t="shared" ref="H11:H74" si="1">ROUND((SUM(E11:G11)/3),2)</f>
        <v>16893.330000000002</v>
      </c>
      <c r="I11" s="14">
        <f t="shared" ref="I11:I74" si="2">STDEV(E11:G11)</f>
        <v>845.06410013283221</v>
      </c>
      <c r="J11" s="15">
        <f t="shared" ref="J11:J74" si="3">I11/H11*100</f>
        <v>5.0023535924109224</v>
      </c>
      <c r="K11" s="14">
        <f t="shared" si="0"/>
        <v>16893.330000000002</v>
      </c>
      <c r="L11" s="3">
        <f t="shared" ref="L11:L74" si="4">D11*E11</f>
        <v>17680</v>
      </c>
      <c r="M11" s="3">
        <f t="shared" ref="M11:M74" si="5">D11*F11</f>
        <v>16000</v>
      </c>
      <c r="N11" s="3">
        <f t="shared" ref="N11:N74" si="6">D11*G11</f>
        <v>17000</v>
      </c>
    </row>
    <row r="12" spans="1:14" ht="38.25" customHeight="1">
      <c r="A12" s="27">
        <v>3</v>
      </c>
      <c r="B12" s="29" t="s">
        <v>27</v>
      </c>
      <c r="C12" s="30" t="s">
        <v>106</v>
      </c>
      <c r="D12" s="26">
        <v>1</v>
      </c>
      <c r="E12" s="14">
        <v>8268</v>
      </c>
      <c r="F12" s="14">
        <v>7800</v>
      </c>
      <c r="G12" s="33">
        <v>7950</v>
      </c>
      <c r="H12" s="14">
        <f t="shared" si="1"/>
        <v>8006</v>
      </c>
      <c r="I12" s="14">
        <f t="shared" si="2"/>
        <v>238.97280179970272</v>
      </c>
      <c r="J12" s="15">
        <f t="shared" si="3"/>
        <v>2.9849213314976608</v>
      </c>
      <c r="K12" s="14">
        <f t="shared" si="0"/>
        <v>8006</v>
      </c>
      <c r="L12" s="3">
        <f t="shared" si="4"/>
        <v>8268</v>
      </c>
      <c r="M12" s="3">
        <f t="shared" si="5"/>
        <v>7800</v>
      </c>
      <c r="N12" s="3">
        <f t="shared" si="6"/>
        <v>7950</v>
      </c>
    </row>
    <row r="13" spans="1:14" ht="38.25" customHeight="1">
      <c r="A13" s="27">
        <v>4</v>
      </c>
      <c r="B13" s="29" t="s">
        <v>96</v>
      </c>
      <c r="C13" s="30" t="s">
        <v>106</v>
      </c>
      <c r="D13" s="26">
        <v>1</v>
      </c>
      <c r="E13" s="14">
        <v>4910</v>
      </c>
      <c r="F13" s="14">
        <v>4600</v>
      </c>
      <c r="G13" s="33">
        <v>4720</v>
      </c>
      <c r="H13" s="14">
        <f t="shared" si="1"/>
        <v>4743.33</v>
      </c>
      <c r="I13" s="14">
        <f t="shared" si="2"/>
        <v>156.31165450258601</v>
      </c>
      <c r="J13" s="15">
        <f t="shared" si="3"/>
        <v>3.2953991078543132</v>
      </c>
      <c r="K13" s="14">
        <f t="shared" si="0"/>
        <v>4743.33</v>
      </c>
      <c r="L13" s="3">
        <f t="shared" si="4"/>
        <v>4910</v>
      </c>
      <c r="M13" s="3">
        <f t="shared" si="5"/>
        <v>4600</v>
      </c>
      <c r="N13" s="3">
        <f t="shared" si="6"/>
        <v>4720</v>
      </c>
    </row>
    <row r="14" spans="1:14" ht="53.25" customHeight="1">
      <c r="A14" s="27">
        <v>5</v>
      </c>
      <c r="B14" s="29" t="s">
        <v>97</v>
      </c>
      <c r="C14" s="30" t="s">
        <v>106</v>
      </c>
      <c r="D14" s="26">
        <v>1</v>
      </c>
      <c r="E14" s="14">
        <v>5450</v>
      </c>
      <c r="F14" s="14">
        <v>5200</v>
      </c>
      <c r="G14" s="33">
        <v>5240</v>
      </c>
      <c r="H14" s="14">
        <f t="shared" si="1"/>
        <v>5296.67</v>
      </c>
      <c r="I14" s="14">
        <f t="shared" si="2"/>
        <v>134.28824718990049</v>
      </c>
      <c r="J14" s="15">
        <f t="shared" si="3"/>
        <v>2.5353334678184689</v>
      </c>
      <c r="K14" s="14">
        <f t="shared" si="0"/>
        <v>5296.67</v>
      </c>
      <c r="L14" s="3">
        <f t="shared" si="4"/>
        <v>5450</v>
      </c>
      <c r="M14" s="3">
        <f t="shared" si="5"/>
        <v>5200</v>
      </c>
      <c r="N14" s="3">
        <f t="shared" si="6"/>
        <v>5240</v>
      </c>
    </row>
    <row r="15" spans="1:14" ht="39" customHeight="1">
      <c r="A15" s="27">
        <v>6</v>
      </c>
      <c r="B15" s="29" t="s">
        <v>98</v>
      </c>
      <c r="C15" s="30" t="s">
        <v>106</v>
      </c>
      <c r="D15" s="26">
        <v>1</v>
      </c>
      <c r="E15" s="14">
        <v>59250</v>
      </c>
      <c r="F15" s="14">
        <v>56000</v>
      </c>
      <c r="G15" s="33">
        <v>56970</v>
      </c>
      <c r="H15" s="14">
        <f t="shared" si="1"/>
        <v>57406.67</v>
      </c>
      <c r="I15" s="14">
        <f t="shared" si="2"/>
        <v>1668.4224085443757</v>
      </c>
      <c r="J15" s="15">
        <f t="shared" si="3"/>
        <v>2.9063215276976972</v>
      </c>
      <c r="K15" s="14">
        <f t="shared" si="0"/>
        <v>57406.67</v>
      </c>
      <c r="L15" s="3">
        <f t="shared" si="4"/>
        <v>59250</v>
      </c>
      <c r="M15" s="3">
        <f t="shared" si="5"/>
        <v>56000</v>
      </c>
      <c r="N15" s="3">
        <f t="shared" si="6"/>
        <v>56970</v>
      </c>
    </row>
    <row r="16" spans="1:14" ht="40.5" customHeight="1">
      <c r="A16" s="27">
        <v>7</v>
      </c>
      <c r="B16" s="29" t="s">
        <v>28</v>
      </c>
      <c r="C16" s="30" t="s">
        <v>106</v>
      </c>
      <c r="D16" s="26">
        <v>1</v>
      </c>
      <c r="E16" s="14">
        <v>59250</v>
      </c>
      <c r="F16" s="14">
        <v>56000</v>
      </c>
      <c r="G16" s="33">
        <v>56970</v>
      </c>
      <c r="H16" s="14">
        <f t="shared" si="1"/>
        <v>57406.67</v>
      </c>
      <c r="I16" s="14">
        <f t="shared" si="2"/>
        <v>1668.4224085443757</v>
      </c>
      <c r="J16" s="15">
        <f t="shared" si="3"/>
        <v>2.9063215276976972</v>
      </c>
      <c r="K16" s="14">
        <f t="shared" si="0"/>
        <v>57406.67</v>
      </c>
      <c r="L16" s="3">
        <f t="shared" si="4"/>
        <v>59250</v>
      </c>
      <c r="M16" s="3">
        <f t="shared" si="5"/>
        <v>56000</v>
      </c>
      <c r="N16" s="3">
        <f t="shared" si="6"/>
        <v>56970</v>
      </c>
    </row>
    <row r="17" spans="1:14" ht="37.5" customHeight="1">
      <c r="A17" s="27">
        <v>8</v>
      </c>
      <c r="B17" s="29" t="s">
        <v>29</v>
      </c>
      <c r="C17" s="30" t="s">
        <v>106</v>
      </c>
      <c r="D17" s="26">
        <v>1</v>
      </c>
      <c r="E17" s="14">
        <v>59250</v>
      </c>
      <c r="F17" s="14">
        <v>56000</v>
      </c>
      <c r="G17" s="33">
        <v>56970</v>
      </c>
      <c r="H17" s="14">
        <f t="shared" si="1"/>
        <v>57406.67</v>
      </c>
      <c r="I17" s="14">
        <f t="shared" si="2"/>
        <v>1668.4224085443757</v>
      </c>
      <c r="J17" s="15">
        <f t="shared" si="3"/>
        <v>2.9063215276976972</v>
      </c>
      <c r="K17" s="14">
        <f t="shared" si="0"/>
        <v>57406.67</v>
      </c>
      <c r="L17" s="3">
        <f t="shared" si="4"/>
        <v>59250</v>
      </c>
      <c r="M17" s="3">
        <f t="shared" si="5"/>
        <v>56000</v>
      </c>
      <c r="N17" s="3">
        <f t="shared" si="6"/>
        <v>56970</v>
      </c>
    </row>
    <row r="18" spans="1:14" ht="37.5" customHeight="1">
      <c r="A18" s="27">
        <v>9</v>
      </c>
      <c r="B18" s="29" t="s">
        <v>107</v>
      </c>
      <c r="C18" s="30" t="s">
        <v>106</v>
      </c>
      <c r="D18" s="26">
        <v>1</v>
      </c>
      <c r="E18" s="14">
        <v>59250</v>
      </c>
      <c r="F18" s="14">
        <v>56000</v>
      </c>
      <c r="G18" s="33">
        <v>56970</v>
      </c>
      <c r="H18" s="14">
        <f t="shared" si="1"/>
        <v>57406.67</v>
      </c>
      <c r="I18" s="14">
        <f t="shared" si="2"/>
        <v>1668.4224085443757</v>
      </c>
      <c r="J18" s="15">
        <f t="shared" si="3"/>
        <v>2.9063215276976972</v>
      </c>
      <c r="K18" s="14">
        <f t="shared" si="0"/>
        <v>57406.67</v>
      </c>
      <c r="L18" s="3">
        <f t="shared" si="4"/>
        <v>59250</v>
      </c>
      <c r="M18" s="3">
        <f t="shared" si="5"/>
        <v>56000</v>
      </c>
      <c r="N18" s="3">
        <f t="shared" si="6"/>
        <v>56970</v>
      </c>
    </row>
    <row r="19" spans="1:14" ht="37.5" customHeight="1">
      <c r="A19" s="27">
        <v>10</v>
      </c>
      <c r="B19" s="29" t="s">
        <v>30</v>
      </c>
      <c r="C19" s="30" t="s">
        <v>106</v>
      </c>
      <c r="D19" s="26">
        <v>1</v>
      </c>
      <c r="E19" s="14">
        <v>4490</v>
      </c>
      <c r="F19" s="14">
        <v>4100</v>
      </c>
      <c r="G19" s="33">
        <v>4320</v>
      </c>
      <c r="H19" s="14">
        <f t="shared" si="1"/>
        <v>4303.33</v>
      </c>
      <c r="I19" s="14">
        <f t="shared" si="2"/>
        <v>195.53345834749635</v>
      </c>
      <c r="J19" s="15">
        <f t="shared" si="3"/>
        <v>4.5437709482539415</v>
      </c>
      <c r="K19" s="14">
        <f t="shared" si="0"/>
        <v>4303.33</v>
      </c>
      <c r="L19" s="3">
        <f t="shared" si="4"/>
        <v>4490</v>
      </c>
      <c r="M19" s="3">
        <f t="shared" si="5"/>
        <v>4100</v>
      </c>
      <c r="N19" s="3">
        <f t="shared" si="6"/>
        <v>4320</v>
      </c>
    </row>
    <row r="20" spans="1:14" ht="21" customHeight="1">
      <c r="A20" s="27">
        <v>11</v>
      </c>
      <c r="B20" s="29" t="s">
        <v>31</v>
      </c>
      <c r="C20" s="30" t="s">
        <v>106</v>
      </c>
      <c r="D20" s="26">
        <v>1</v>
      </c>
      <c r="E20" s="14">
        <v>6560</v>
      </c>
      <c r="F20" s="14">
        <v>6300</v>
      </c>
      <c r="G20" s="33">
        <v>6310</v>
      </c>
      <c r="H20" s="14">
        <f t="shared" si="1"/>
        <v>6390</v>
      </c>
      <c r="I20" s="14">
        <f t="shared" si="2"/>
        <v>147.30919862656236</v>
      </c>
      <c r="J20" s="15">
        <f t="shared" si="3"/>
        <v>2.305308272716156</v>
      </c>
      <c r="K20" s="14">
        <f t="shared" si="0"/>
        <v>6390</v>
      </c>
      <c r="L20" s="3">
        <f t="shared" si="4"/>
        <v>6560</v>
      </c>
      <c r="M20" s="3">
        <f t="shared" si="5"/>
        <v>6300</v>
      </c>
      <c r="N20" s="3">
        <f t="shared" si="6"/>
        <v>6310</v>
      </c>
    </row>
    <row r="21" spans="1:14" ht="21" customHeight="1">
      <c r="A21" s="27">
        <v>12</v>
      </c>
      <c r="B21" s="29" t="s">
        <v>32</v>
      </c>
      <c r="C21" s="30" t="s">
        <v>106</v>
      </c>
      <c r="D21" s="26">
        <v>1</v>
      </c>
      <c r="E21" s="14">
        <v>6560</v>
      </c>
      <c r="F21" s="14">
        <v>6300</v>
      </c>
      <c r="G21" s="33">
        <v>6310</v>
      </c>
      <c r="H21" s="14">
        <f t="shared" si="1"/>
        <v>6390</v>
      </c>
      <c r="I21" s="14">
        <f t="shared" si="2"/>
        <v>147.30919862656236</v>
      </c>
      <c r="J21" s="15">
        <f t="shared" si="3"/>
        <v>2.305308272716156</v>
      </c>
      <c r="K21" s="14">
        <f t="shared" si="0"/>
        <v>6390</v>
      </c>
      <c r="L21" s="3">
        <f t="shared" si="4"/>
        <v>6560</v>
      </c>
      <c r="M21" s="3">
        <f t="shared" si="5"/>
        <v>6300</v>
      </c>
      <c r="N21" s="3">
        <f t="shared" si="6"/>
        <v>6310</v>
      </c>
    </row>
    <row r="22" spans="1:14" ht="36" customHeight="1">
      <c r="A22" s="27">
        <v>13</v>
      </c>
      <c r="B22" s="29" t="s">
        <v>33</v>
      </c>
      <c r="C22" s="30" t="s">
        <v>106</v>
      </c>
      <c r="D22" s="26">
        <v>1</v>
      </c>
      <c r="E22" s="14">
        <v>81224</v>
      </c>
      <c r="F22" s="14">
        <v>78000</v>
      </c>
      <c r="G22" s="33">
        <v>78100</v>
      </c>
      <c r="H22" s="14">
        <f t="shared" si="1"/>
        <v>79108</v>
      </c>
      <c r="I22" s="14">
        <f t="shared" si="2"/>
        <v>1833.1917521088731</v>
      </c>
      <c r="J22" s="15">
        <f t="shared" si="3"/>
        <v>2.3173278961784813</v>
      </c>
      <c r="K22" s="14">
        <f t="shared" si="0"/>
        <v>79108</v>
      </c>
      <c r="L22" s="3">
        <f t="shared" si="4"/>
        <v>81224</v>
      </c>
      <c r="M22" s="3">
        <f t="shared" si="5"/>
        <v>78000</v>
      </c>
      <c r="N22" s="3">
        <f t="shared" si="6"/>
        <v>78100</v>
      </c>
    </row>
    <row r="23" spans="1:14" ht="21" customHeight="1">
      <c r="A23" s="27">
        <v>14</v>
      </c>
      <c r="B23" s="29" t="s">
        <v>34</v>
      </c>
      <c r="C23" s="30" t="s">
        <v>106</v>
      </c>
      <c r="D23" s="26">
        <v>1</v>
      </c>
      <c r="E23" s="14">
        <v>5408</v>
      </c>
      <c r="F23" s="14">
        <v>5000</v>
      </c>
      <c r="G23" s="33">
        <v>5200</v>
      </c>
      <c r="H23" s="14">
        <f t="shared" si="1"/>
        <v>5202.67</v>
      </c>
      <c r="I23" s="14">
        <f t="shared" si="2"/>
        <v>204.01307147664784</v>
      </c>
      <c r="J23" s="15">
        <f t="shared" si="3"/>
        <v>3.9213148532704905</v>
      </c>
      <c r="K23" s="14">
        <f t="shared" si="0"/>
        <v>5202.67</v>
      </c>
      <c r="L23" s="3">
        <f t="shared" si="4"/>
        <v>5408</v>
      </c>
      <c r="M23" s="3">
        <f t="shared" si="5"/>
        <v>5000</v>
      </c>
      <c r="N23" s="3">
        <f t="shared" si="6"/>
        <v>5200</v>
      </c>
    </row>
    <row r="24" spans="1:14" ht="34.5" customHeight="1">
      <c r="A24" s="27">
        <v>15</v>
      </c>
      <c r="B24" s="29" t="s">
        <v>35</v>
      </c>
      <c r="C24" s="30" t="s">
        <v>106</v>
      </c>
      <c r="D24" s="26">
        <v>1</v>
      </c>
      <c r="E24" s="14">
        <v>5408</v>
      </c>
      <c r="F24" s="14">
        <v>5000</v>
      </c>
      <c r="G24" s="33">
        <v>5200</v>
      </c>
      <c r="H24" s="14">
        <f t="shared" si="1"/>
        <v>5202.67</v>
      </c>
      <c r="I24" s="14">
        <f t="shared" si="2"/>
        <v>204.01307147664784</v>
      </c>
      <c r="J24" s="15">
        <f t="shared" si="3"/>
        <v>3.9213148532704905</v>
      </c>
      <c r="K24" s="14">
        <f t="shared" si="0"/>
        <v>5202.67</v>
      </c>
      <c r="L24" s="3">
        <f t="shared" si="4"/>
        <v>5408</v>
      </c>
      <c r="M24" s="3">
        <f t="shared" si="5"/>
        <v>5000</v>
      </c>
      <c r="N24" s="3">
        <f t="shared" si="6"/>
        <v>5200</v>
      </c>
    </row>
    <row r="25" spans="1:14" ht="21" customHeight="1">
      <c r="A25" s="27">
        <v>16</v>
      </c>
      <c r="B25" s="29" t="s">
        <v>36</v>
      </c>
      <c r="C25" s="30" t="s">
        <v>106</v>
      </c>
      <c r="D25" s="26">
        <v>1</v>
      </c>
      <c r="E25" s="14">
        <v>63440</v>
      </c>
      <c r="F25" s="14">
        <v>59000</v>
      </c>
      <c r="G25" s="33">
        <v>61000</v>
      </c>
      <c r="H25" s="14">
        <f t="shared" si="1"/>
        <v>61146.67</v>
      </c>
      <c r="I25" s="14">
        <f t="shared" si="2"/>
        <v>2223.6306647761935</v>
      </c>
      <c r="J25" s="15">
        <f t="shared" si="3"/>
        <v>3.636552349909151</v>
      </c>
      <c r="K25" s="14">
        <f t="shared" si="0"/>
        <v>61146.67</v>
      </c>
      <c r="L25" s="3">
        <f t="shared" si="4"/>
        <v>63440</v>
      </c>
      <c r="M25" s="3">
        <f t="shared" si="5"/>
        <v>59000</v>
      </c>
      <c r="N25" s="3">
        <f t="shared" si="6"/>
        <v>61000</v>
      </c>
    </row>
    <row r="26" spans="1:14" ht="44.25" customHeight="1">
      <c r="A26" s="27">
        <v>17</v>
      </c>
      <c r="B26" s="29" t="s">
        <v>99</v>
      </c>
      <c r="C26" s="30" t="s">
        <v>106</v>
      </c>
      <c r="D26" s="26">
        <v>1</v>
      </c>
      <c r="E26" s="14">
        <v>42680</v>
      </c>
      <c r="F26" s="14">
        <v>41000</v>
      </c>
      <c r="G26" s="33">
        <v>41040</v>
      </c>
      <c r="H26" s="14">
        <f t="shared" si="1"/>
        <v>41573.33</v>
      </c>
      <c r="I26" s="14">
        <f t="shared" si="2"/>
        <v>958.61010496107974</v>
      </c>
      <c r="J26" s="15">
        <f t="shared" si="3"/>
        <v>2.3058294944404976</v>
      </c>
      <c r="K26" s="14">
        <f t="shared" si="0"/>
        <v>41573.33</v>
      </c>
      <c r="L26" s="3">
        <f t="shared" si="4"/>
        <v>42680</v>
      </c>
      <c r="M26" s="3">
        <f t="shared" si="5"/>
        <v>41000</v>
      </c>
      <c r="N26" s="3">
        <f t="shared" si="6"/>
        <v>41040</v>
      </c>
    </row>
    <row r="27" spans="1:14" ht="41.25" customHeight="1">
      <c r="A27" s="27">
        <v>18</v>
      </c>
      <c r="B27" s="29" t="s">
        <v>100</v>
      </c>
      <c r="C27" s="30" t="s">
        <v>106</v>
      </c>
      <c r="D27" s="26">
        <v>1</v>
      </c>
      <c r="E27" s="14">
        <v>4275</v>
      </c>
      <c r="F27" s="14">
        <v>4100</v>
      </c>
      <c r="G27" s="33">
        <v>4110</v>
      </c>
      <c r="H27" s="14">
        <f t="shared" si="1"/>
        <v>4161.67</v>
      </c>
      <c r="I27" s="14">
        <f t="shared" si="2"/>
        <v>98.27681991869747</v>
      </c>
      <c r="J27" s="15">
        <f t="shared" si="3"/>
        <v>2.3614755595397394</v>
      </c>
      <c r="K27" s="14">
        <f t="shared" si="0"/>
        <v>4161.67</v>
      </c>
      <c r="L27" s="3">
        <f t="shared" si="4"/>
        <v>4275</v>
      </c>
      <c r="M27" s="3">
        <f t="shared" si="5"/>
        <v>4100</v>
      </c>
      <c r="N27" s="3">
        <f t="shared" si="6"/>
        <v>4110</v>
      </c>
    </row>
    <row r="28" spans="1:14" ht="21" customHeight="1">
      <c r="A28" s="27">
        <v>19</v>
      </c>
      <c r="B28" s="29" t="s">
        <v>37</v>
      </c>
      <c r="C28" s="30" t="s">
        <v>106</v>
      </c>
      <c r="D28" s="26">
        <v>1</v>
      </c>
      <c r="E28" s="14">
        <v>36400</v>
      </c>
      <c r="F28" s="14">
        <v>34000</v>
      </c>
      <c r="G28" s="33">
        <v>35000</v>
      </c>
      <c r="H28" s="14">
        <f t="shared" si="1"/>
        <v>35133.33</v>
      </c>
      <c r="I28" s="14">
        <f t="shared" si="2"/>
        <v>1205.5427546683086</v>
      </c>
      <c r="J28" s="15">
        <f t="shared" si="3"/>
        <v>3.4313364394104076</v>
      </c>
      <c r="K28" s="14">
        <f t="shared" si="0"/>
        <v>35133.33</v>
      </c>
      <c r="L28" s="3">
        <f t="shared" si="4"/>
        <v>36400</v>
      </c>
      <c r="M28" s="3">
        <f t="shared" si="5"/>
        <v>34000</v>
      </c>
      <c r="N28" s="3">
        <f t="shared" si="6"/>
        <v>35000</v>
      </c>
    </row>
    <row r="29" spans="1:14" ht="57.75" customHeight="1">
      <c r="A29" s="27">
        <v>20</v>
      </c>
      <c r="B29" s="29" t="s">
        <v>38</v>
      </c>
      <c r="C29" s="30" t="s">
        <v>106</v>
      </c>
      <c r="D29" s="26">
        <v>1</v>
      </c>
      <c r="E29" s="14">
        <v>48880</v>
      </c>
      <c r="F29" s="14">
        <v>45000</v>
      </c>
      <c r="G29" s="33">
        <v>47000</v>
      </c>
      <c r="H29" s="14">
        <f t="shared" si="1"/>
        <v>46960</v>
      </c>
      <c r="I29" s="14">
        <f t="shared" si="2"/>
        <v>1940.3092537015846</v>
      </c>
      <c r="J29" s="15">
        <f t="shared" si="3"/>
        <v>4.1318340155485185</v>
      </c>
      <c r="K29" s="14">
        <f t="shared" si="0"/>
        <v>46960</v>
      </c>
      <c r="L29" s="3">
        <f t="shared" si="4"/>
        <v>48880</v>
      </c>
      <c r="M29" s="3">
        <f t="shared" si="5"/>
        <v>45000</v>
      </c>
      <c r="N29" s="3">
        <f t="shared" si="6"/>
        <v>47000</v>
      </c>
    </row>
    <row r="30" spans="1:14" ht="57.75" customHeight="1">
      <c r="A30" s="27">
        <v>21</v>
      </c>
      <c r="B30" s="29" t="s">
        <v>39</v>
      </c>
      <c r="C30" s="30" t="s">
        <v>106</v>
      </c>
      <c r="D30" s="26">
        <v>1</v>
      </c>
      <c r="E30" s="14">
        <v>5200</v>
      </c>
      <c r="F30" s="14">
        <v>4000</v>
      </c>
      <c r="G30" s="33">
        <v>5000</v>
      </c>
      <c r="H30" s="14">
        <f t="shared" si="1"/>
        <v>4733.33</v>
      </c>
      <c r="I30" s="14">
        <f t="shared" si="2"/>
        <v>642.91005073286556</v>
      </c>
      <c r="J30" s="15">
        <f t="shared" si="3"/>
        <v>13.582616270846644</v>
      </c>
      <c r="K30" s="14">
        <f t="shared" si="0"/>
        <v>4733.33</v>
      </c>
      <c r="L30" s="3">
        <f t="shared" si="4"/>
        <v>5200</v>
      </c>
      <c r="M30" s="3">
        <f t="shared" si="5"/>
        <v>4000</v>
      </c>
      <c r="N30" s="3">
        <f t="shared" si="6"/>
        <v>5000</v>
      </c>
    </row>
    <row r="31" spans="1:14" ht="57.75" customHeight="1">
      <c r="A31" s="27">
        <v>22</v>
      </c>
      <c r="B31" s="29" t="s">
        <v>40</v>
      </c>
      <c r="C31" s="30" t="s">
        <v>106</v>
      </c>
      <c r="D31" s="26">
        <v>1</v>
      </c>
      <c r="E31" s="14">
        <v>7696</v>
      </c>
      <c r="F31" s="14">
        <v>6000</v>
      </c>
      <c r="G31" s="33">
        <v>7400</v>
      </c>
      <c r="H31" s="14">
        <f t="shared" si="1"/>
        <v>7032</v>
      </c>
      <c r="I31" s="14">
        <f t="shared" si="2"/>
        <v>905.90948775250172</v>
      </c>
      <c r="J31" s="15">
        <f t="shared" si="3"/>
        <v>12.882671896366634</v>
      </c>
      <c r="K31" s="14">
        <f t="shared" si="0"/>
        <v>7032</v>
      </c>
      <c r="L31" s="3">
        <f t="shared" si="4"/>
        <v>7696</v>
      </c>
      <c r="M31" s="3">
        <f t="shared" si="5"/>
        <v>6000</v>
      </c>
      <c r="N31" s="3">
        <f t="shared" si="6"/>
        <v>7400</v>
      </c>
    </row>
    <row r="32" spans="1:14" ht="57.75" customHeight="1">
      <c r="A32" s="27">
        <v>23</v>
      </c>
      <c r="B32" s="29" t="s">
        <v>41</v>
      </c>
      <c r="C32" s="30" t="s">
        <v>106</v>
      </c>
      <c r="D32" s="26">
        <v>1</v>
      </c>
      <c r="E32" s="14">
        <v>6325</v>
      </c>
      <c r="F32" s="14">
        <v>6000</v>
      </c>
      <c r="G32" s="33">
        <v>6080</v>
      </c>
      <c r="H32" s="14">
        <f t="shared" si="1"/>
        <v>6135</v>
      </c>
      <c r="I32" s="14">
        <f t="shared" si="2"/>
        <v>169.33694221876098</v>
      </c>
      <c r="J32" s="15">
        <f t="shared" si="3"/>
        <v>2.7601783572740177</v>
      </c>
      <c r="K32" s="14">
        <f t="shared" si="0"/>
        <v>6135</v>
      </c>
      <c r="L32" s="3">
        <f t="shared" si="4"/>
        <v>6325</v>
      </c>
      <c r="M32" s="3">
        <f t="shared" si="5"/>
        <v>6000</v>
      </c>
      <c r="N32" s="3">
        <f t="shared" si="6"/>
        <v>6080</v>
      </c>
    </row>
    <row r="33" spans="1:14" ht="57.75" customHeight="1">
      <c r="A33" s="27">
        <v>24</v>
      </c>
      <c r="B33" s="29" t="s">
        <v>42</v>
      </c>
      <c r="C33" s="30" t="s">
        <v>106</v>
      </c>
      <c r="D33" s="26">
        <v>1</v>
      </c>
      <c r="E33" s="14">
        <v>7332</v>
      </c>
      <c r="F33" s="14">
        <v>5000</v>
      </c>
      <c r="G33" s="33">
        <v>7050</v>
      </c>
      <c r="H33" s="14">
        <f t="shared" si="1"/>
        <v>6460.67</v>
      </c>
      <c r="I33" s="14">
        <f t="shared" si="2"/>
        <v>1272.808443299044</v>
      </c>
      <c r="J33" s="15">
        <f t="shared" si="3"/>
        <v>19.70087379945182</v>
      </c>
      <c r="K33" s="14">
        <f t="shared" si="0"/>
        <v>6460.67</v>
      </c>
      <c r="L33" s="3">
        <f t="shared" si="4"/>
        <v>7332</v>
      </c>
      <c r="M33" s="3">
        <f t="shared" si="5"/>
        <v>5000</v>
      </c>
      <c r="N33" s="3">
        <f t="shared" si="6"/>
        <v>7050</v>
      </c>
    </row>
    <row r="34" spans="1:14" ht="57.75" customHeight="1">
      <c r="A34" s="27">
        <v>25</v>
      </c>
      <c r="B34" s="29" t="s">
        <v>43</v>
      </c>
      <c r="C34" s="30" t="s">
        <v>106</v>
      </c>
      <c r="D34" s="26">
        <v>1</v>
      </c>
      <c r="E34" s="14">
        <v>40664</v>
      </c>
      <c r="F34" s="14">
        <v>38300</v>
      </c>
      <c r="G34" s="33">
        <v>39100</v>
      </c>
      <c r="H34" s="14">
        <f t="shared" si="1"/>
        <v>39354.67</v>
      </c>
      <c r="I34" s="14">
        <f t="shared" si="2"/>
        <v>1202.3998225771211</v>
      </c>
      <c r="J34" s="15">
        <f t="shared" si="3"/>
        <v>3.055291335379311</v>
      </c>
      <c r="K34" s="14">
        <f t="shared" si="0"/>
        <v>39354.67</v>
      </c>
      <c r="L34" s="3">
        <f t="shared" si="4"/>
        <v>40664</v>
      </c>
      <c r="M34" s="3">
        <f t="shared" si="5"/>
        <v>38300</v>
      </c>
      <c r="N34" s="3">
        <f t="shared" si="6"/>
        <v>39100</v>
      </c>
    </row>
    <row r="35" spans="1:14" ht="57.75" customHeight="1">
      <c r="A35" s="27">
        <v>26</v>
      </c>
      <c r="B35" s="29" t="s">
        <v>44</v>
      </c>
      <c r="C35" s="30" t="s">
        <v>106</v>
      </c>
      <c r="D35" s="26">
        <v>1</v>
      </c>
      <c r="E35" s="14">
        <v>5295</v>
      </c>
      <c r="F35" s="14">
        <v>5000</v>
      </c>
      <c r="G35" s="33">
        <v>5090</v>
      </c>
      <c r="H35" s="14">
        <f t="shared" si="1"/>
        <v>5128.33</v>
      </c>
      <c r="I35" s="14">
        <f t="shared" si="2"/>
        <v>151.1897262823629</v>
      </c>
      <c r="J35" s="15">
        <f t="shared" si="3"/>
        <v>2.9481278755923062</v>
      </c>
      <c r="K35" s="14">
        <f t="shared" si="0"/>
        <v>5128.33</v>
      </c>
      <c r="L35" s="3">
        <f t="shared" si="4"/>
        <v>5295</v>
      </c>
      <c r="M35" s="3">
        <f t="shared" si="5"/>
        <v>5000</v>
      </c>
      <c r="N35" s="3">
        <f t="shared" si="6"/>
        <v>5090</v>
      </c>
    </row>
    <row r="36" spans="1:14" ht="57.75" customHeight="1">
      <c r="A36" s="27">
        <v>27</v>
      </c>
      <c r="B36" s="29" t="s">
        <v>45</v>
      </c>
      <c r="C36" s="30" t="s">
        <v>106</v>
      </c>
      <c r="D36" s="26">
        <v>1</v>
      </c>
      <c r="E36" s="14">
        <v>5285</v>
      </c>
      <c r="F36" s="14">
        <v>5000</v>
      </c>
      <c r="G36" s="33">
        <v>5080</v>
      </c>
      <c r="H36" s="14">
        <f t="shared" si="1"/>
        <v>5121.67</v>
      </c>
      <c r="I36" s="14">
        <f t="shared" si="2"/>
        <v>146.9977324088226</v>
      </c>
      <c r="J36" s="15">
        <f t="shared" si="3"/>
        <v>2.8701133108697476</v>
      </c>
      <c r="K36" s="14">
        <f t="shared" si="0"/>
        <v>5121.67</v>
      </c>
      <c r="L36" s="3">
        <f t="shared" si="4"/>
        <v>5285</v>
      </c>
      <c r="M36" s="3">
        <f t="shared" si="5"/>
        <v>5000</v>
      </c>
      <c r="N36" s="3">
        <f t="shared" si="6"/>
        <v>5080</v>
      </c>
    </row>
    <row r="37" spans="1:14" ht="57.75" customHeight="1">
      <c r="A37" s="27">
        <v>28</v>
      </c>
      <c r="B37" s="29" t="s">
        <v>46</v>
      </c>
      <c r="C37" s="30" t="s">
        <v>106</v>
      </c>
      <c r="D37" s="26">
        <v>1</v>
      </c>
      <c r="E37" s="14">
        <v>17680</v>
      </c>
      <c r="F37" s="14">
        <v>16000</v>
      </c>
      <c r="G37" s="33">
        <v>17000</v>
      </c>
      <c r="H37" s="14">
        <f t="shared" si="1"/>
        <v>16893.330000000002</v>
      </c>
      <c r="I37" s="14">
        <f t="shared" si="2"/>
        <v>845.06410013283221</v>
      </c>
      <c r="J37" s="15">
        <f t="shared" si="3"/>
        <v>5.0023535924109224</v>
      </c>
      <c r="K37" s="14">
        <f t="shared" si="0"/>
        <v>16893.330000000002</v>
      </c>
      <c r="L37" s="3">
        <f t="shared" si="4"/>
        <v>17680</v>
      </c>
      <c r="M37" s="3">
        <f t="shared" si="5"/>
        <v>16000</v>
      </c>
      <c r="N37" s="3">
        <f t="shared" si="6"/>
        <v>17000</v>
      </c>
    </row>
    <row r="38" spans="1:14" ht="57.75" customHeight="1">
      <c r="A38" s="27">
        <v>29</v>
      </c>
      <c r="B38" s="29" t="s">
        <v>47</v>
      </c>
      <c r="C38" s="30" t="s">
        <v>106</v>
      </c>
      <c r="D38" s="26">
        <v>1</v>
      </c>
      <c r="E38" s="14">
        <v>49920</v>
      </c>
      <c r="F38" s="14">
        <v>46000</v>
      </c>
      <c r="G38" s="33">
        <v>48000</v>
      </c>
      <c r="H38" s="14">
        <f t="shared" si="1"/>
        <v>47973.33</v>
      </c>
      <c r="I38" s="14">
        <f t="shared" si="2"/>
        <v>1960.1360496999928</v>
      </c>
      <c r="J38" s="15">
        <f t="shared" si="3"/>
        <v>4.0858869911677855</v>
      </c>
      <c r="K38" s="14">
        <f t="shared" si="0"/>
        <v>47973.33</v>
      </c>
      <c r="L38" s="3">
        <f t="shared" si="4"/>
        <v>49920</v>
      </c>
      <c r="M38" s="3">
        <f t="shared" si="5"/>
        <v>46000</v>
      </c>
      <c r="N38" s="3">
        <f t="shared" si="6"/>
        <v>48000</v>
      </c>
    </row>
    <row r="39" spans="1:14" ht="57.75" customHeight="1">
      <c r="A39" s="27">
        <v>30</v>
      </c>
      <c r="B39" s="29" t="s">
        <v>48</v>
      </c>
      <c r="C39" s="30" t="s">
        <v>106</v>
      </c>
      <c r="D39" s="26">
        <v>1</v>
      </c>
      <c r="E39" s="14">
        <v>18720</v>
      </c>
      <c r="F39" s="14">
        <v>16000</v>
      </c>
      <c r="G39" s="33">
        <v>18000</v>
      </c>
      <c r="H39" s="14">
        <f t="shared" si="1"/>
        <v>17573.330000000002</v>
      </c>
      <c r="I39" s="14">
        <f t="shared" si="2"/>
        <v>1409.3024279171996</v>
      </c>
      <c r="J39" s="15">
        <f t="shared" si="3"/>
        <v>8.0195525146184554</v>
      </c>
      <c r="K39" s="14">
        <f t="shared" si="0"/>
        <v>17573.330000000002</v>
      </c>
      <c r="L39" s="3">
        <f t="shared" si="4"/>
        <v>18720</v>
      </c>
      <c r="M39" s="3">
        <f t="shared" si="5"/>
        <v>16000</v>
      </c>
      <c r="N39" s="3">
        <f t="shared" si="6"/>
        <v>18000</v>
      </c>
    </row>
    <row r="40" spans="1:14" ht="57.75" customHeight="1">
      <c r="A40" s="27">
        <v>31</v>
      </c>
      <c r="B40" s="29" t="s">
        <v>49</v>
      </c>
      <c r="C40" s="30" t="s">
        <v>106</v>
      </c>
      <c r="D40" s="26">
        <v>1</v>
      </c>
      <c r="E40" s="14">
        <v>36400</v>
      </c>
      <c r="F40" s="14">
        <v>33000</v>
      </c>
      <c r="G40" s="33">
        <v>35000</v>
      </c>
      <c r="H40" s="14">
        <f t="shared" si="1"/>
        <v>34800</v>
      </c>
      <c r="I40" s="14">
        <f t="shared" si="2"/>
        <v>1708.8007490635061</v>
      </c>
      <c r="J40" s="15">
        <f t="shared" si="3"/>
        <v>4.9103469800675468</v>
      </c>
      <c r="K40" s="14">
        <f t="shared" si="0"/>
        <v>34800</v>
      </c>
      <c r="L40" s="3">
        <f t="shared" si="4"/>
        <v>36400</v>
      </c>
      <c r="M40" s="3">
        <f t="shared" si="5"/>
        <v>33000</v>
      </c>
      <c r="N40" s="3">
        <f t="shared" si="6"/>
        <v>35000</v>
      </c>
    </row>
    <row r="41" spans="1:14" ht="57.75" customHeight="1">
      <c r="A41" s="27">
        <v>32</v>
      </c>
      <c r="B41" s="29" t="s">
        <v>50</v>
      </c>
      <c r="C41" s="30" t="s">
        <v>106</v>
      </c>
      <c r="D41" s="26">
        <v>1</v>
      </c>
      <c r="E41" s="14">
        <v>17607</v>
      </c>
      <c r="F41" s="14">
        <v>16000</v>
      </c>
      <c r="G41" s="33">
        <v>16930</v>
      </c>
      <c r="H41" s="14">
        <f t="shared" si="1"/>
        <v>16845.669999999998</v>
      </c>
      <c r="I41" s="14">
        <f t="shared" si="2"/>
        <v>806.81245239108296</v>
      </c>
      <c r="J41" s="15">
        <f t="shared" si="3"/>
        <v>4.7894352221733127</v>
      </c>
      <c r="K41" s="14">
        <f t="shared" si="0"/>
        <v>16845.669999999998</v>
      </c>
      <c r="L41" s="3">
        <f t="shared" si="4"/>
        <v>17607</v>
      </c>
      <c r="M41" s="3">
        <f t="shared" si="5"/>
        <v>16000</v>
      </c>
      <c r="N41" s="3">
        <f t="shared" si="6"/>
        <v>16930</v>
      </c>
    </row>
    <row r="42" spans="1:14" ht="57.75" customHeight="1">
      <c r="A42" s="27">
        <v>33</v>
      </c>
      <c r="B42" s="29" t="s">
        <v>51</v>
      </c>
      <c r="C42" s="30" t="s">
        <v>106</v>
      </c>
      <c r="D42" s="26">
        <v>1</v>
      </c>
      <c r="E42" s="14">
        <v>55120</v>
      </c>
      <c r="F42" s="14">
        <v>52000</v>
      </c>
      <c r="G42" s="33">
        <v>53000</v>
      </c>
      <c r="H42" s="14">
        <f t="shared" si="1"/>
        <v>53373.33</v>
      </c>
      <c r="I42" s="14">
        <f t="shared" si="2"/>
        <v>1593.152011998068</v>
      </c>
      <c r="J42" s="15">
        <f t="shared" si="3"/>
        <v>2.9849215179155357</v>
      </c>
      <c r="K42" s="14">
        <f t="shared" si="0"/>
        <v>53373.33</v>
      </c>
      <c r="L42" s="3">
        <f t="shared" si="4"/>
        <v>55120</v>
      </c>
      <c r="M42" s="3">
        <f t="shared" si="5"/>
        <v>52000</v>
      </c>
      <c r="N42" s="3">
        <f t="shared" si="6"/>
        <v>53000</v>
      </c>
    </row>
    <row r="43" spans="1:14" ht="57.75" customHeight="1">
      <c r="A43" s="27">
        <v>34</v>
      </c>
      <c r="B43" s="29" t="s">
        <v>52</v>
      </c>
      <c r="C43" s="30" t="s">
        <v>106</v>
      </c>
      <c r="D43" s="26">
        <v>1</v>
      </c>
      <c r="E43" s="14">
        <v>55120</v>
      </c>
      <c r="F43" s="14">
        <v>48000</v>
      </c>
      <c r="G43" s="33">
        <v>53000</v>
      </c>
      <c r="H43" s="14">
        <f t="shared" si="1"/>
        <v>52040</v>
      </c>
      <c r="I43" s="14">
        <f t="shared" si="2"/>
        <v>3655.7899283191859</v>
      </c>
      <c r="J43" s="15">
        <f t="shared" si="3"/>
        <v>7.0249614302828318</v>
      </c>
      <c r="K43" s="14">
        <f t="shared" si="0"/>
        <v>52040</v>
      </c>
      <c r="L43" s="3">
        <f t="shared" si="4"/>
        <v>55120</v>
      </c>
      <c r="M43" s="3">
        <f t="shared" si="5"/>
        <v>48000</v>
      </c>
      <c r="N43" s="3">
        <f t="shared" si="6"/>
        <v>53000</v>
      </c>
    </row>
    <row r="44" spans="1:14" ht="57.75" customHeight="1">
      <c r="A44" s="27">
        <v>35</v>
      </c>
      <c r="B44" s="29" t="s">
        <v>53</v>
      </c>
      <c r="C44" s="30" t="s">
        <v>106</v>
      </c>
      <c r="D44" s="26">
        <v>1</v>
      </c>
      <c r="E44" s="14">
        <v>17515</v>
      </c>
      <c r="F44" s="14">
        <v>16000</v>
      </c>
      <c r="G44" s="33">
        <v>16840</v>
      </c>
      <c r="H44" s="14">
        <f t="shared" si="1"/>
        <v>16785</v>
      </c>
      <c r="I44" s="14">
        <f t="shared" si="2"/>
        <v>758.99604742053828</v>
      </c>
      <c r="J44" s="15">
        <f t="shared" si="3"/>
        <v>4.521871000420246</v>
      </c>
      <c r="K44" s="14">
        <f t="shared" si="0"/>
        <v>16785</v>
      </c>
      <c r="L44" s="3">
        <f t="shared" si="4"/>
        <v>17515</v>
      </c>
      <c r="M44" s="3">
        <f t="shared" si="5"/>
        <v>16000</v>
      </c>
      <c r="N44" s="3">
        <f t="shared" si="6"/>
        <v>16840</v>
      </c>
    </row>
    <row r="45" spans="1:14" ht="57.75" customHeight="1">
      <c r="A45" s="27">
        <v>36</v>
      </c>
      <c r="B45" s="29" t="s">
        <v>54</v>
      </c>
      <c r="C45" s="30" t="s">
        <v>106</v>
      </c>
      <c r="D45" s="26">
        <v>1</v>
      </c>
      <c r="E45" s="14">
        <v>55100</v>
      </c>
      <c r="F45" s="14">
        <v>52000</v>
      </c>
      <c r="G45" s="33">
        <v>52980</v>
      </c>
      <c r="H45" s="14">
        <f t="shared" si="1"/>
        <v>53360</v>
      </c>
      <c r="I45" s="14">
        <f t="shared" si="2"/>
        <v>1584.5504094221806</v>
      </c>
      <c r="J45" s="15">
        <f t="shared" si="3"/>
        <v>2.9695472440445663</v>
      </c>
      <c r="K45" s="14">
        <f t="shared" si="0"/>
        <v>53360</v>
      </c>
      <c r="L45" s="3">
        <f t="shared" si="4"/>
        <v>55100</v>
      </c>
      <c r="M45" s="3">
        <f t="shared" si="5"/>
        <v>52000</v>
      </c>
      <c r="N45" s="3">
        <f t="shared" si="6"/>
        <v>52980</v>
      </c>
    </row>
    <row r="46" spans="1:14" ht="57.75" customHeight="1">
      <c r="A46" s="27">
        <v>37</v>
      </c>
      <c r="B46" s="29" t="s">
        <v>55</v>
      </c>
      <c r="C46" s="30" t="s">
        <v>106</v>
      </c>
      <c r="D46" s="26">
        <v>1</v>
      </c>
      <c r="E46" s="14">
        <v>35464</v>
      </c>
      <c r="F46" s="14">
        <v>33000</v>
      </c>
      <c r="G46" s="33">
        <v>34100</v>
      </c>
      <c r="H46" s="14">
        <f t="shared" si="1"/>
        <v>34188</v>
      </c>
      <c r="I46" s="14">
        <f t="shared" si="2"/>
        <v>1234.3548922412874</v>
      </c>
      <c r="J46" s="15">
        <f t="shared" si="3"/>
        <v>3.6104916702974359</v>
      </c>
      <c r="K46" s="14">
        <f t="shared" si="0"/>
        <v>34188</v>
      </c>
      <c r="L46" s="3">
        <f t="shared" si="4"/>
        <v>35464</v>
      </c>
      <c r="M46" s="3">
        <f t="shared" si="5"/>
        <v>33000</v>
      </c>
      <c r="N46" s="3">
        <f t="shared" si="6"/>
        <v>34100</v>
      </c>
    </row>
    <row r="47" spans="1:14" ht="57.75" customHeight="1">
      <c r="A47" s="27">
        <v>38</v>
      </c>
      <c r="B47" s="29" t="s">
        <v>56</v>
      </c>
      <c r="C47" s="30" t="s">
        <v>106</v>
      </c>
      <c r="D47" s="26">
        <v>1</v>
      </c>
      <c r="E47" s="14">
        <v>18512</v>
      </c>
      <c r="F47" s="14">
        <v>16000</v>
      </c>
      <c r="G47" s="33">
        <v>17800</v>
      </c>
      <c r="H47" s="14">
        <f t="shared" si="1"/>
        <v>17437.330000000002</v>
      </c>
      <c r="I47" s="14">
        <f t="shared" si="2"/>
        <v>1294.6742189961587</v>
      </c>
      <c r="J47" s="15">
        <f t="shared" si="3"/>
        <v>7.4247274037720148</v>
      </c>
      <c r="K47" s="14">
        <f t="shared" si="0"/>
        <v>17437.330000000002</v>
      </c>
      <c r="L47" s="3">
        <f t="shared" si="4"/>
        <v>18512</v>
      </c>
      <c r="M47" s="3">
        <f t="shared" si="5"/>
        <v>16000</v>
      </c>
      <c r="N47" s="3">
        <f t="shared" si="6"/>
        <v>17800</v>
      </c>
    </row>
    <row r="48" spans="1:14" ht="57.75" customHeight="1">
      <c r="A48" s="27">
        <v>39</v>
      </c>
      <c r="B48" s="29" t="s">
        <v>57</v>
      </c>
      <c r="C48" s="30" t="s">
        <v>106</v>
      </c>
      <c r="D48" s="26">
        <v>1</v>
      </c>
      <c r="E48" s="14">
        <v>45968</v>
      </c>
      <c r="F48" s="14">
        <v>44000</v>
      </c>
      <c r="G48" s="33">
        <v>44200</v>
      </c>
      <c r="H48" s="14">
        <f t="shared" si="1"/>
        <v>44722.67</v>
      </c>
      <c r="I48" s="14">
        <f t="shared" si="2"/>
        <v>1083.1164911187957</v>
      </c>
      <c r="J48" s="15">
        <f t="shared" si="3"/>
        <v>2.421851135271655</v>
      </c>
      <c r="K48" s="14">
        <f t="shared" si="0"/>
        <v>44722.67</v>
      </c>
      <c r="L48" s="3">
        <f t="shared" si="4"/>
        <v>45968</v>
      </c>
      <c r="M48" s="3">
        <f t="shared" si="5"/>
        <v>44000</v>
      </c>
      <c r="N48" s="3">
        <f t="shared" si="6"/>
        <v>44200</v>
      </c>
    </row>
    <row r="49" spans="1:14" ht="57.75" customHeight="1">
      <c r="A49" s="27">
        <v>40</v>
      </c>
      <c r="B49" s="29" t="s">
        <v>58</v>
      </c>
      <c r="C49" s="30" t="s">
        <v>106</v>
      </c>
      <c r="D49" s="26">
        <v>1</v>
      </c>
      <c r="E49" s="14">
        <v>4264</v>
      </c>
      <c r="F49" s="14">
        <v>3900</v>
      </c>
      <c r="G49" s="33">
        <v>4100</v>
      </c>
      <c r="H49" s="14">
        <f t="shared" si="1"/>
        <v>4088</v>
      </c>
      <c r="I49" s="14">
        <f t="shared" si="2"/>
        <v>182.29646184169346</v>
      </c>
      <c r="J49" s="15">
        <f t="shared" si="3"/>
        <v>4.4593067965189199</v>
      </c>
      <c r="K49" s="14">
        <f t="shared" si="0"/>
        <v>4088</v>
      </c>
      <c r="L49" s="3">
        <f t="shared" si="4"/>
        <v>4264</v>
      </c>
      <c r="M49" s="3">
        <f t="shared" si="5"/>
        <v>3900</v>
      </c>
      <c r="N49" s="3">
        <f t="shared" si="6"/>
        <v>4100</v>
      </c>
    </row>
    <row r="50" spans="1:14" ht="57.75" customHeight="1">
      <c r="A50" s="27">
        <v>41</v>
      </c>
      <c r="B50" s="29" t="s">
        <v>59</v>
      </c>
      <c r="C50" s="30" t="s">
        <v>106</v>
      </c>
      <c r="D50" s="26">
        <v>1</v>
      </c>
      <c r="E50" s="14">
        <v>47840</v>
      </c>
      <c r="F50" s="14">
        <v>45000</v>
      </c>
      <c r="G50" s="33">
        <v>46000</v>
      </c>
      <c r="H50" s="14">
        <f t="shared" si="1"/>
        <v>46280</v>
      </c>
      <c r="I50" s="14">
        <f t="shared" si="2"/>
        <v>1440.5554484295285</v>
      </c>
      <c r="J50" s="15">
        <f t="shared" si="3"/>
        <v>3.1126954374017468</v>
      </c>
      <c r="K50" s="14">
        <f t="shared" si="0"/>
        <v>46280</v>
      </c>
      <c r="L50" s="3">
        <f t="shared" si="4"/>
        <v>47840</v>
      </c>
      <c r="M50" s="3">
        <f t="shared" si="5"/>
        <v>45000</v>
      </c>
      <c r="N50" s="3">
        <f t="shared" si="6"/>
        <v>46000</v>
      </c>
    </row>
    <row r="51" spans="1:14" ht="57.75" customHeight="1">
      <c r="A51" s="27">
        <v>42</v>
      </c>
      <c r="B51" s="29" t="s">
        <v>60</v>
      </c>
      <c r="C51" s="30" t="s">
        <v>106</v>
      </c>
      <c r="D51" s="26">
        <v>1</v>
      </c>
      <c r="E51" s="14">
        <v>31200</v>
      </c>
      <c r="F51" s="14">
        <v>28000</v>
      </c>
      <c r="G51" s="33">
        <v>30000</v>
      </c>
      <c r="H51" s="14">
        <f t="shared" si="1"/>
        <v>29733.33</v>
      </c>
      <c r="I51" s="14">
        <f t="shared" si="2"/>
        <v>1616.5807537309277</v>
      </c>
      <c r="J51" s="15">
        <f t="shared" si="3"/>
        <v>5.4369313956120209</v>
      </c>
      <c r="K51" s="14">
        <f t="shared" si="0"/>
        <v>29733.33</v>
      </c>
      <c r="L51" s="3">
        <f t="shared" si="4"/>
        <v>31200</v>
      </c>
      <c r="M51" s="3">
        <f t="shared" si="5"/>
        <v>28000</v>
      </c>
      <c r="N51" s="3">
        <f t="shared" si="6"/>
        <v>30000</v>
      </c>
    </row>
    <row r="52" spans="1:14" ht="57.75" customHeight="1">
      <c r="A52" s="27">
        <v>43</v>
      </c>
      <c r="B52" s="29" t="s">
        <v>61</v>
      </c>
      <c r="C52" s="30" t="s">
        <v>106</v>
      </c>
      <c r="D52" s="26">
        <v>1</v>
      </c>
      <c r="E52" s="14">
        <v>21840</v>
      </c>
      <c r="F52" s="14">
        <v>20000</v>
      </c>
      <c r="G52" s="33">
        <v>21000</v>
      </c>
      <c r="H52" s="14">
        <f t="shared" si="1"/>
        <v>20946.669999999998</v>
      </c>
      <c r="I52" s="14">
        <f t="shared" si="2"/>
        <v>921.15869063553487</v>
      </c>
      <c r="J52" s="15">
        <f t="shared" si="3"/>
        <v>4.3976378614621563</v>
      </c>
      <c r="K52" s="14">
        <f t="shared" si="0"/>
        <v>20946.669999999998</v>
      </c>
      <c r="L52" s="3">
        <f t="shared" si="4"/>
        <v>21840</v>
      </c>
      <c r="M52" s="3">
        <f t="shared" si="5"/>
        <v>20000</v>
      </c>
      <c r="N52" s="3">
        <f t="shared" si="6"/>
        <v>21000</v>
      </c>
    </row>
    <row r="53" spans="1:14" ht="57.75" customHeight="1">
      <c r="A53" s="27">
        <v>44</v>
      </c>
      <c r="B53" s="29" t="s">
        <v>62</v>
      </c>
      <c r="C53" s="30" t="s">
        <v>106</v>
      </c>
      <c r="D53" s="26">
        <v>1</v>
      </c>
      <c r="E53" s="14">
        <v>50960</v>
      </c>
      <c r="F53" s="14">
        <v>45000</v>
      </c>
      <c r="G53" s="33">
        <v>49000</v>
      </c>
      <c r="H53" s="14">
        <f t="shared" si="1"/>
        <v>48320</v>
      </c>
      <c r="I53" s="14">
        <f t="shared" si="2"/>
        <v>3037.6306556261907</v>
      </c>
      <c r="J53" s="15">
        <f t="shared" si="3"/>
        <v>6.2864872839946004</v>
      </c>
      <c r="K53" s="14">
        <f t="shared" si="0"/>
        <v>48320</v>
      </c>
      <c r="L53" s="3">
        <f t="shared" si="4"/>
        <v>50960</v>
      </c>
      <c r="M53" s="3">
        <f t="shared" si="5"/>
        <v>45000</v>
      </c>
      <c r="N53" s="3">
        <f t="shared" si="6"/>
        <v>49000</v>
      </c>
    </row>
    <row r="54" spans="1:14" ht="57.75" customHeight="1">
      <c r="A54" s="27">
        <v>45</v>
      </c>
      <c r="B54" s="29" t="s">
        <v>63</v>
      </c>
      <c r="C54" s="30" t="s">
        <v>106</v>
      </c>
      <c r="D54" s="26">
        <v>1</v>
      </c>
      <c r="E54" s="14">
        <v>38480</v>
      </c>
      <c r="F54" s="14">
        <v>35500</v>
      </c>
      <c r="G54" s="33">
        <v>37000</v>
      </c>
      <c r="H54" s="14">
        <f t="shared" si="1"/>
        <v>36993.33</v>
      </c>
      <c r="I54" s="14">
        <f t="shared" si="2"/>
        <v>1490.0111856403139</v>
      </c>
      <c r="J54" s="15">
        <f t="shared" si="3"/>
        <v>4.0277833480800833</v>
      </c>
      <c r="K54" s="14">
        <f t="shared" si="0"/>
        <v>36993.33</v>
      </c>
      <c r="L54" s="3">
        <f t="shared" si="4"/>
        <v>38480</v>
      </c>
      <c r="M54" s="3">
        <f t="shared" si="5"/>
        <v>35500</v>
      </c>
      <c r="N54" s="3">
        <f t="shared" si="6"/>
        <v>37000</v>
      </c>
    </row>
    <row r="55" spans="1:14" ht="57.75" customHeight="1">
      <c r="A55" s="27">
        <v>46</v>
      </c>
      <c r="B55" s="29" t="s">
        <v>64</v>
      </c>
      <c r="C55" s="30" t="s">
        <v>106</v>
      </c>
      <c r="D55" s="26">
        <v>1</v>
      </c>
      <c r="E55" s="14">
        <v>23920</v>
      </c>
      <c r="F55" s="14">
        <v>22000</v>
      </c>
      <c r="G55" s="33">
        <v>23000</v>
      </c>
      <c r="H55" s="14">
        <f t="shared" si="1"/>
        <v>22973.33</v>
      </c>
      <c r="I55" s="14">
        <f t="shared" si="2"/>
        <v>960.27773760166542</v>
      </c>
      <c r="J55" s="15">
        <f t="shared" si="3"/>
        <v>4.1799675432410766</v>
      </c>
      <c r="K55" s="14">
        <f t="shared" si="0"/>
        <v>22973.33</v>
      </c>
      <c r="L55" s="3">
        <f t="shared" si="4"/>
        <v>23920</v>
      </c>
      <c r="M55" s="3">
        <f t="shared" si="5"/>
        <v>22000</v>
      </c>
      <c r="N55" s="3">
        <f t="shared" si="6"/>
        <v>23000</v>
      </c>
    </row>
    <row r="56" spans="1:14" ht="57.75" customHeight="1">
      <c r="A56" s="27">
        <v>47</v>
      </c>
      <c r="B56" s="29" t="s">
        <v>65</v>
      </c>
      <c r="C56" s="30" t="s">
        <v>106</v>
      </c>
      <c r="D56" s="26">
        <v>1</v>
      </c>
      <c r="E56" s="14">
        <v>53040</v>
      </c>
      <c r="F56" s="14">
        <v>48000</v>
      </c>
      <c r="G56" s="33">
        <v>51000</v>
      </c>
      <c r="H56" s="14">
        <f t="shared" si="1"/>
        <v>50680</v>
      </c>
      <c r="I56" s="14">
        <f t="shared" si="2"/>
        <v>2535.1923003985321</v>
      </c>
      <c r="J56" s="15">
        <f t="shared" si="3"/>
        <v>5.0023526053641127</v>
      </c>
      <c r="K56" s="14">
        <f t="shared" si="0"/>
        <v>50680</v>
      </c>
      <c r="L56" s="3">
        <f t="shared" si="4"/>
        <v>53040</v>
      </c>
      <c r="M56" s="3">
        <f t="shared" si="5"/>
        <v>48000</v>
      </c>
      <c r="N56" s="3">
        <f t="shared" si="6"/>
        <v>51000</v>
      </c>
    </row>
    <row r="57" spans="1:14" ht="57.75" customHeight="1">
      <c r="A57" s="27">
        <v>48</v>
      </c>
      <c r="B57" s="29" t="s">
        <v>66</v>
      </c>
      <c r="C57" s="30" t="s">
        <v>106</v>
      </c>
      <c r="D57" s="26">
        <v>1</v>
      </c>
      <c r="E57" s="14">
        <v>34320</v>
      </c>
      <c r="F57" s="14">
        <v>32000</v>
      </c>
      <c r="G57" s="33">
        <v>33000</v>
      </c>
      <c r="H57" s="14">
        <f t="shared" si="1"/>
        <v>33106.67</v>
      </c>
      <c r="I57" s="14">
        <f t="shared" si="2"/>
        <v>1163.6723479284251</v>
      </c>
      <c r="J57" s="15">
        <f t="shared" si="3"/>
        <v>3.5149181356156483</v>
      </c>
      <c r="K57" s="14">
        <f t="shared" si="0"/>
        <v>33106.67</v>
      </c>
      <c r="L57" s="3">
        <f t="shared" si="4"/>
        <v>34320</v>
      </c>
      <c r="M57" s="3">
        <f t="shared" si="5"/>
        <v>32000</v>
      </c>
      <c r="N57" s="3">
        <f t="shared" si="6"/>
        <v>33000</v>
      </c>
    </row>
    <row r="58" spans="1:14" ht="57.75" customHeight="1">
      <c r="A58" s="27">
        <v>49</v>
      </c>
      <c r="B58" s="29" t="s">
        <v>67</v>
      </c>
      <c r="C58" s="30" t="s">
        <v>106</v>
      </c>
      <c r="D58" s="26">
        <v>1</v>
      </c>
      <c r="E58" s="14">
        <v>185120</v>
      </c>
      <c r="F58" s="14">
        <v>177533</v>
      </c>
      <c r="G58" s="33">
        <v>178000</v>
      </c>
      <c r="H58" s="14">
        <f t="shared" si="1"/>
        <v>180217.67</v>
      </c>
      <c r="I58" s="14">
        <f t="shared" si="2"/>
        <v>4251.9614689382915</v>
      </c>
      <c r="J58" s="15">
        <f t="shared" si="3"/>
        <v>2.3593477093218946</v>
      </c>
      <c r="K58" s="14">
        <f t="shared" si="0"/>
        <v>180217.67</v>
      </c>
      <c r="L58" s="3">
        <f t="shared" si="4"/>
        <v>185120</v>
      </c>
      <c r="M58" s="3">
        <f t="shared" si="5"/>
        <v>177533</v>
      </c>
      <c r="N58" s="3">
        <f t="shared" si="6"/>
        <v>178000</v>
      </c>
    </row>
    <row r="59" spans="1:14" ht="57.75" customHeight="1">
      <c r="A59" s="27">
        <v>50</v>
      </c>
      <c r="B59" s="29" t="s">
        <v>68</v>
      </c>
      <c r="C59" s="30" t="s">
        <v>106</v>
      </c>
      <c r="D59" s="26">
        <v>1</v>
      </c>
      <c r="E59" s="14">
        <v>67184</v>
      </c>
      <c r="F59" s="14">
        <v>63384</v>
      </c>
      <c r="G59" s="33">
        <v>64600</v>
      </c>
      <c r="H59" s="14">
        <f t="shared" si="1"/>
        <v>65056</v>
      </c>
      <c r="I59" s="14">
        <f t="shared" si="2"/>
        <v>1940.6060908901632</v>
      </c>
      <c r="J59" s="15">
        <f t="shared" si="3"/>
        <v>2.9829778819634822</v>
      </c>
      <c r="K59" s="14">
        <f t="shared" si="0"/>
        <v>65056</v>
      </c>
      <c r="L59" s="3">
        <f t="shared" si="4"/>
        <v>67184</v>
      </c>
      <c r="M59" s="3">
        <f t="shared" si="5"/>
        <v>63384</v>
      </c>
      <c r="N59" s="3">
        <f t="shared" si="6"/>
        <v>64600</v>
      </c>
    </row>
    <row r="60" spans="1:14" ht="57.75" customHeight="1">
      <c r="A60" s="27">
        <v>51</v>
      </c>
      <c r="B60" s="29" t="s">
        <v>69</v>
      </c>
      <c r="C60" s="30" t="s">
        <v>106</v>
      </c>
      <c r="D60" s="26">
        <v>1</v>
      </c>
      <c r="E60" s="14">
        <v>32968</v>
      </c>
      <c r="F60" s="14">
        <v>30708</v>
      </c>
      <c r="G60" s="33">
        <v>31700</v>
      </c>
      <c r="H60" s="14">
        <f t="shared" si="1"/>
        <v>31792</v>
      </c>
      <c r="I60" s="14">
        <f t="shared" si="2"/>
        <v>1132.8053672189235</v>
      </c>
      <c r="J60" s="15">
        <f t="shared" si="3"/>
        <v>3.563177425827011</v>
      </c>
      <c r="K60" s="14">
        <f t="shared" si="0"/>
        <v>31792</v>
      </c>
      <c r="L60" s="3">
        <f t="shared" si="4"/>
        <v>32968</v>
      </c>
      <c r="M60" s="3">
        <f t="shared" si="5"/>
        <v>30708</v>
      </c>
      <c r="N60" s="3">
        <f t="shared" si="6"/>
        <v>31700</v>
      </c>
    </row>
    <row r="61" spans="1:14" ht="54.75" customHeight="1">
      <c r="A61" s="27">
        <v>52</v>
      </c>
      <c r="B61" s="29" t="s">
        <v>70</v>
      </c>
      <c r="C61" s="30" t="s">
        <v>106</v>
      </c>
      <c r="D61" s="26">
        <v>1</v>
      </c>
      <c r="E61" s="14">
        <v>76544</v>
      </c>
      <c r="F61" s="14">
        <v>73306</v>
      </c>
      <c r="G61" s="33">
        <v>73600</v>
      </c>
      <c r="H61" s="14">
        <f t="shared" si="1"/>
        <v>74483.33</v>
      </c>
      <c r="I61" s="14">
        <f t="shared" si="2"/>
        <v>1790.633779792232</v>
      </c>
      <c r="J61" s="15">
        <f t="shared" si="3"/>
        <v>2.4040732064372414</v>
      </c>
      <c r="K61" s="14">
        <f t="shared" si="0"/>
        <v>74483.33</v>
      </c>
      <c r="L61" s="3">
        <f t="shared" si="4"/>
        <v>76544</v>
      </c>
      <c r="M61" s="3">
        <f t="shared" si="5"/>
        <v>73306</v>
      </c>
      <c r="N61" s="3">
        <f t="shared" si="6"/>
        <v>73600</v>
      </c>
    </row>
    <row r="62" spans="1:14" ht="38.25" customHeight="1">
      <c r="A62" s="27">
        <v>53</v>
      </c>
      <c r="B62" s="29" t="s">
        <v>71</v>
      </c>
      <c r="C62" s="30" t="s">
        <v>106</v>
      </c>
      <c r="D62" s="26">
        <v>1</v>
      </c>
      <c r="E62" s="14">
        <v>45575</v>
      </c>
      <c r="F62" s="14">
        <v>43716</v>
      </c>
      <c r="G62" s="33">
        <v>43820</v>
      </c>
      <c r="H62" s="14">
        <f t="shared" si="1"/>
        <v>44370.33</v>
      </c>
      <c r="I62" s="14">
        <f t="shared" si="2"/>
        <v>1044.5670554509616</v>
      </c>
      <c r="J62" s="15">
        <f t="shared" si="3"/>
        <v>2.3542016826355843</v>
      </c>
      <c r="K62" s="14">
        <f t="shared" si="0"/>
        <v>44370.33</v>
      </c>
      <c r="L62" s="3">
        <f t="shared" si="4"/>
        <v>45575</v>
      </c>
      <c r="M62" s="3">
        <f t="shared" si="5"/>
        <v>43716</v>
      </c>
      <c r="N62" s="3">
        <f t="shared" si="6"/>
        <v>43820</v>
      </c>
    </row>
    <row r="63" spans="1:14" ht="38.25" customHeight="1">
      <c r="A63" s="27">
        <v>54</v>
      </c>
      <c r="B63" s="29" t="s">
        <v>72</v>
      </c>
      <c r="C63" s="30" t="s">
        <v>106</v>
      </c>
      <c r="D63" s="26">
        <v>1</v>
      </c>
      <c r="E63" s="14">
        <v>45575</v>
      </c>
      <c r="F63" s="14">
        <v>43716</v>
      </c>
      <c r="G63" s="33">
        <v>43820</v>
      </c>
      <c r="H63" s="14">
        <f t="shared" si="1"/>
        <v>44370.33</v>
      </c>
      <c r="I63" s="14">
        <f t="shared" si="2"/>
        <v>1044.5670554509616</v>
      </c>
      <c r="J63" s="15">
        <f t="shared" si="3"/>
        <v>2.3542016826355843</v>
      </c>
      <c r="K63" s="14">
        <f t="shared" si="0"/>
        <v>44370.33</v>
      </c>
      <c r="L63" s="3">
        <f t="shared" si="4"/>
        <v>45575</v>
      </c>
      <c r="M63" s="3">
        <f t="shared" si="5"/>
        <v>43716</v>
      </c>
      <c r="N63" s="3">
        <f t="shared" si="6"/>
        <v>43820</v>
      </c>
    </row>
    <row r="64" spans="1:14" ht="38.25" customHeight="1">
      <c r="A64" s="27">
        <v>55</v>
      </c>
      <c r="B64" s="29" t="s">
        <v>73</v>
      </c>
      <c r="C64" s="30" t="s">
        <v>106</v>
      </c>
      <c r="D64" s="26">
        <v>1</v>
      </c>
      <c r="E64" s="14">
        <v>45575</v>
      </c>
      <c r="F64" s="14">
        <v>43716</v>
      </c>
      <c r="G64" s="33">
        <v>43820</v>
      </c>
      <c r="H64" s="14">
        <f t="shared" si="1"/>
        <v>44370.33</v>
      </c>
      <c r="I64" s="14">
        <f t="shared" si="2"/>
        <v>1044.5670554509616</v>
      </c>
      <c r="J64" s="15">
        <f t="shared" si="3"/>
        <v>2.3542016826355843</v>
      </c>
      <c r="K64" s="14">
        <f t="shared" si="0"/>
        <v>44370.33</v>
      </c>
      <c r="L64" s="3">
        <f t="shared" si="4"/>
        <v>45575</v>
      </c>
      <c r="M64" s="3">
        <f t="shared" si="5"/>
        <v>43716</v>
      </c>
      <c r="N64" s="3">
        <f t="shared" si="6"/>
        <v>43820</v>
      </c>
    </row>
    <row r="65" spans="1:14" ht="38.25" customHeight="1">
      <c r="A65" s="27">
        <v>56</v>
      </c>
      <c r="B65" s="29" t="s">
        <v>101</v>
      </c>
      <c r="C65" s="30" t="s">
        <v>106</v>
      </c>
      <c r="D65" s="26">
        <v>1</v>
      </c>
      <c r="E65" s="14">
        <v>55016</v>
      </c>
      <c r="F65" s="14">
        <v>52894</v>
      </c>
      <c r="G65" s="33">
        <v>52900</v>
      </c>
      <c r="H65" s="14">
        <f t="shared" si="1"/>
        <v>53603.33</v>
      </c>
      <c r="I65" s="14">
        <f t="shared" si="2"/>
        <v>1223.4088986651257</v>
      </c>
      <c r="J65" s="15">
        <f t="shared" si="3"/>
        <v>2.2823374940794268</v>
      </c>
      <c r="K65" s="14">
        <f t="shared" si="0"/>
        <v>53603.33</v>
      </c>
      <c r="L65" s="3">
        <f t="shared" si="4"/>
        <v>55016</v>
      </c>
      <c r="M65" s="3">
        <f t="shared" si="5"/>
        <v>52894</v>
      </c>
      <c r="N65" s="3">
        <f t="shared" si="6"/>
        <v>52900</v>
      </c>
    </row>
    <row r="66" spans="1:14" ht="38.25" customHeight="1">
      <c r="A66" s="27">
        <v>57</v>
      </c>
      <c r="B66" s="29" t="s">
        <v>102</v>
      </c>
      <c r="C66" s="30" t="s">
        <v>106</v>
      </c>
      <c r="D66" s="26">
        <v>1</v>
      </c>
      <c r="E66" s="14">
        <v>70605</v>
      </c>
      <c r="F66" s="14">
        <v>67547</v>
      </c>
      <c r="G66" s="33">
        <v>67890</v>
      </c>
      <c r="H66" s="14">
        <f t="shared" si="1"/>
        <v>68680.67</v>
      </c>
      <c r="I66" s="14">
        <f t="shared" si="2"/>
        <v>1675.3227549738037</v>
      </c>
      <c r="J66" s="15">
        <f t="shared" si="3"/>
        <v>2.4392929698761003</v>
      </c>
      <c r="K66" s="14">
        <f t="shared" si="0"/>
        <v>68680.67</v>
      </c>
      <c r="L66" s="3">
        <f t="shared" si="4"/>
        <v>70605</v>
      </c>
      <c r="M66" s="3">
        <f t="shared" si="5"/>
        <v>67547</v>
      </c>
      <c r="N66" s="3">
        <f t="shared" si="6"/>
        <v>67890</v>
      </c>
    </row>
    <row r="67" spans="1:14" ht="33" customHeight="1">
      <c r="A67" s="27">
        <v>58</v>
      </c>
      <c r="B67" s="29" t="s">
        <v>74</v>
      </c>
      <c r="C67" s="30" t="s">
        <v>106</v>
      </c>
      <c r="D67" s="26">
        <v>1</v>
      </c>
      <c r="E67" s="14">
        <v>50024</v>
      </c>
      <c r="F67" s="14">
        <v>48085</v>
      </c>
      <c r="G67" s="33">
        <v>48100</v>
      </c>
      <c r="H67" s="14">
        <f t="shared" si="1"/>
        <v>48736.33</v>
      </c>
      <c r="I67" s="14">
        <f t="shared" si="2"/>
        <v>1115.1772654306992</v>
      </c>
      <c r="J67" s="15">
        <f t="shared" si="3"/>
        <v>2.2881847390451826</v>
      </c>
      <c r="K67" s="14">
        <f t="shared" si="0"/>
        <v>48736.33</v>
      </c>
      <c r="L67" s="3">
        <f t="shared" si="4"/>
        <v>50024</v>
      </c>
      <c r="M67" s="3">
        <f t="shared" si="5"/>
        <v>48085</v>
      </c>
      <c r="N67" s="3">
        <f t="shared" si="6"/>
        <v>48100</v>
      </c>
    </row>
    <row r="68" spans="1:14" ht="33" customHeight="1">
      <c r="A68" s="27">
        <v>59</v>
      </c>
      <c r="B68" s="29" t="s">
        <v>75</v>
      </c>
      <c r="C68" s="30" t="s">
        <v>106</v>
      </c>
      <c r="D68" s="26">
        <v>1</v>
      </c>
      <c r="E68" s="14">
        <v>6885</v>
      </c>
      <c r="F68" s="14">
        <v>6600</v>
      </c>
      <c r="G68" s="33">
        <v>6620</v>
      </c>
      <c r="H68" s="14">
        <f t="shared" si="1"/>
        <v>6701.67</v>
      </c>
      <c r="I68" s="14">
        <f t="shared" si="2"/>
        <v>159.08593065802006</v>
      </c>
      <c r="J68" s="15">
        <f t="shared" si="3"/>
        <v>2.3738251907064964</v>
      </c>
      <c r="K68" s="14">
        <f t="shared" si="0"/>
        <v>6701.67</v>
      </c>
      <c r="L68" s="3">
        <f t="shared" si="4"/>
        <v>6885</v>
      </c>
      <c r="M68" s="3">
        <f t="shared" si="5"/>
        <v>6600</v>
      </c>
      <c r="N68" s="3">
        <f t="shared" si="6"/>
        <v>6620</v>
      </c>
    </row>
    <row r="69" spans="1:14" ht="33" customHeight="1">
      <c r="A69" s="27">
        <v>60</v>
      </c>
      <c r="B69" s="29" t="s">
        <v>76</v>
      </c>
      <c r="C69" s="30" t="s">
        <v>106</v>
      </c>
      <c r="D69" s="26">
        <v>1</v>
      </c>
      <c r="E69" s="14">
        <v>1000</v>
      </c>
      <c r="F69" s="14">
        <v>910</v>
      </c>
      <c r="G69" s="33">
        <v>960</v>
      </c>
      <c r="H69" s="14">
        <f t="shared" si="1"/>
        <v>956.67</v>
      </c>
      <c r="I69" s="14">
        <f t="shared" si="2"/>
        <v>45.09249752822808</v>
      </c>
      <c r="J69" s="15">
        <f t="shared" si="3"/>
        <v>4.7134850604940137</v>
      </c>
      <c r="K69" s="14">
        <f t="shared" si="0"/>
        <v>956.67</v>
      </c>
      <c r="L69" s="3">
        <f t="shared" si="4"/>
        <v>1000</v>
      </c>
      <c r="M69" s="3">
        <f t="shared" si="5"/>
        <v>910</v>
      </c>
      <c r="N69" s="3">
        <f t="shared" si="6"/>
        <v>960</v>
      </c>
    </row>
    <row r="70" spans="1:14" ht="33" customHeight="1">
      <c r="A70" s="27">
        <v>61</v>
      </c>
      <c r="B70" s="29" t="s">
        <v>77</v>
      </c>
      <c r="C70" s="30" t="s">
        <v>106</v>
      </c>
      <c r="D70" s="26">
        <v>1</v>
      </c>
      <c r="E70" s="14">
        <v>745</v>
      </c>
      <c r="F70" s="14">
        <v>700</v>
      </c>
      <c r="G70" s="33">
        <v>715</v>
      </c>
      <c r="H70" s="14">
        <f t="shared" si="1"/>
        <v>720</v>
      </c>
      <c r="I70" s="14">
        <f t="shared" si="2"/>
        <v>22.912878474779198</v>
      </c>
      <c r="J70" s="15">
        <f t="shared" si="3"/>
        <v>3.1823442326082216</v>
      </c>
      <c r="K70" s="14">
        <f t="shared" si="0"/>
        <v>720</v>
      </c>
      <c r="L70" s="3">
        <f t="shared" si="4"/>
        <v>745</v>
      </c>
      <c r="M70" s="3">
        <f t="shared" si="5"/>
        <v>700</v>
      </c>
      <c r="N70" s="3">
        <f t="shared" si="6"/>
        <v>715</v>
      </c>
    </row>
    <row r="71" spans="1:14" ht="33" customHeight="1">
      <c r="A71" s="27">
        <v>62</v>
      </c>
      <c r="B71" s="29" t="s">
        <v>78</v>
      </c>
      <c r="C71" s="30" t="s">
        <v>106</v>
      </c>
      <c r="D71" s="26">
        <v>1</v>
      </c>
      <c r="E71" s="14">
        <v>1005</v>
      </c>
      <c r="F71" s="14">
        <v>960</v>
      </c>
      <c r="G71" s="33">
        <v>965</v>
      </c>
      <c r="H71" s="14">
        <f t="shared" si="1"/>
        <v>976.67</v>
      </c>
      <c r="I71" s="14">
        <f t="shared" si="2"/>
        <v>24.664414311579662</v>
      </c>
      <c r="J71" s="15">
        <f t="shared" si="3"/>
        <v>2.5253580340933648</v>
      </c>
      <c r="K71" s="14">
        <f t="shared" si="0"/>
        <v>976.67</v>
      </c>
      <c r="L71" s="3">
        <f t="shared" si="4"/>
        <v>1005</v>
      </c>
      <c r="M71" s="3">
        <f t="shared" si="5"/>
        <v>960</v>
      </c>
      <c r="N71" s="3">
        <f t="shared" si="6"/>
        <v>965</v>
      </c>
    </row>
    <row r="72" spans="1:14" ht="33" customHeight="1">
      <c r="A72" s="27">
        <v>63</v>
      </c>
      <c r="B72" s="29" t="s">
        <v>79</v>
      </c>
      <c r="C72" s="30" t="s">
        <v>106</v>
      </c>
      <c r="D72" s="26">
        <v>1</v>
      </c>
      <c r="E72" s="14">
        <v>1215</v>
      </c>
      <c r="F72" s="14">
        <v>1160</v>
      </c>
      <c r="G72" s="33">
        <v>1168</v>
      </c>
      <c r="H72" s="14">
        <f t="shared" si="1"/>
        <v>1181</v>
      </c>
      <c r="I72" s="14">
        <f t="shared" si="2"/>
        <v>29.715315916207253</v>
      </c>
      <c r="J72" s="15">
        <f t="shared" si="3"/>
        <v>2.5161148108558216</v>
      </c>
      <c r="K72" s="14">
        <f t="shared" si="0"/>
        <v>1181</v>
      </c>
      <c r="L72" s="3">
        <f t="shared" si="4"/>
        <v>1215</v>
      </c>
      <c r="M72" s="3">
        <f t="shared" si="5"/>
        <v>1160</v>
      </c>
      <c r="N72" s="3">
        <f t="shared" si="6"/>
        <v>1168</v>
      </c>
    </row>
    <row r="73" spans="1:14" ht="33" customHeight="1">
      <c r="A73" s="27">
        <v>64</v>
      </c>
      <c r="B73" s="29" t="s">
        <v>80</v>
      </c>
      <c r="C73" s="30" t="s">
        <v>106</v>
      </c>
      <c r="D73" s="26">
        <v>1</v>
      </c>
      <c r="E73" s="14">
        <v>10235</v>
      </c>
      <c r="F73" s="14">
        <v>9800</v>
      </c>
      <c r="G73" s="33">
        <v>9840</v>
      </c>
      <c r="H73" s="14">
        <f t="shared" si="1"/>
        <v>9958.33</v>
      </c>
      <c r="I73" s="14">
        <f t="shared" si="2"/>
        <v>240.43363602737298</v>
      </c>
      <c r="J73" s="15">
        <f t="shared" si="3"/>
        <v>2.4143971532111608</v>
      </c>
      <c r="K73" s="14">
        <f t="shared" si="0"/>
        <v>9958.33</v>
      </c>
      <c r="L73" s="3">
        <f t="shared" si="4"/>
        <v>10235</v>
      </c>
      <c r="M73" s="3">
        <f t="shared" si="5"/>
        <v>9800</v>
      </c>
      <c r="N73" s="3">
        <f t="shared" si="6"/>
        <v>9840</v>
      </c>
    </row>
    <row r="74" spans="1:14" ht="33" customHeight="1">
      <c r="A74" s="27">
        <v>65</v>
      </c>
      <c r="B74" s="29" t="s">
        <v>81</v>
      </c>
      <c r="C74" s="30" t="s">
        <v>106</v>
      </c>
      <c r="D74" s="26">
        <v>1</v>
      </c>
      <c r="E74" s="14">
        <v>8205</v>
      </c>
      <c r="F74" s="14">
        <v>7700</v>
      </c>
      <c r="G74" s="33">
        <v>7890</v>
      </c>
      <c r="H74" s="14">
        <f t="shared" si="1"/>
        <v>7931.67</v>
      </c>
      <c r="I74" s="14">
        <f t="shared" si="2"/>
        <v>255.06535110306214</v>
      </c>
      <c r="J74" s="15">
        <f t="shared" si="3"/>
        <v>3.2157837013272377</v>
      </c>
      <c r="K74" s="14">
        <f t="shared" ref="K74:K88" si="7">ROUND((D74*H74),2)</f>
        <v>7931.67</v>
      </c>
      <c r="L74" s="3">
        <f t="shared" si="4"/>
        <v>8205</v>
      </c>
      <c r="M74" s="3">
        <f t="shared" si="5"/>
        <v>7700</v>
      </c>
      <c r="N74" s="3">
        <f t="shared" si="6"/>
        <v>7890</v>
      </c>
    </row>
    <row r="75" spans="1:14" ht="33" customHeight="1">
      <c r="A75" s="27">
        <v>66</v>
      </c>
      <c r="B75" s="29" t="s">
        <v>82</v>
      </c>
      <c r="C75" s="30" t="s">
        <v>106</v>
      </c>
      <c r="D75" s="26">
        <v>1</v>
      </c>
      <c r="E75" s="14">
        <v>4620</v>
      </c>
      <c r="F75" s="14">
        <v>4400</v>
      </c>
      <c r="G75" s="33">
        <v>4440</v>
      </c>
      <c r="H75" s="14">
        <f t="shared" ref="H75:H88" si="8">ROUND((SUM(E75:G75)/3),2)</f>
        <v>4486.67</v>
      </c>
      <c r="I75" s="14">
        <f t="shared" ref="I75:I88" si="9">STDEV(E75:G75)</f>
        <v>117.189305541641</v>
      </c>
      <c r="J75" s="15">
        <f t="shared" ref="J75:J88" si="10">I75/H75*100</f>
        <v>2.6119439482208633</v>
      </c>
      <c r="K75" s="14">
        <f t="shared" si="7"/>
        <v>4486.67</v>
      </c>
      <c r="L75" s="3">
        <f t="shared" ref="L75:L88" si="11">D75*E75</f>
        <v>4620</v>
      </c>
      <c r="M75" s="3">
        <f t="shared" ref="M75:M88" si="12">D75*F75</f>
        <v>4400</v>
      </c>
      <c r="N75" s="3">
        <f t="shared" ref="N75:N88" si="13">D75*G75</f>
        <v>4440</v>
      </c>
    </row>
    <row r="76" spans="1:14" ht="33" customHeight="1">
      <c r="A76" s="27">
        <v>67</v>
      </c>
      <c r="B76" s="29" t="s">
        <v>83</v>
      </c>
      <c r="C76" s="30" t="s">
        <v>106</v>
      </c>
      <c r="D76" s="26">
        <v>1</v>
      </c>
      <c r="E76" s="14">
        <v>5805</v>
      </c>
      <c r="F76" s="14">
        <v>5500</v>
      </c>
      <c r="G76" s="33">
        <v>5580</v>
      </c>
      <c r="H76" s="14">
        <f t="shared" si="8"/>
        <v>5628.33</v>
      </c>
      <c r="I76" s="14">
        <f t="shared" si="9"/>
        <v>158.14023312660134</v>
      </c>
      <c r="J76" s="15">
        <f t="shared" si="10"/>
        <v>2.8097185688579267</v>
      </c>
      <c r="K76" s="14">
        <f t="shared" si="7"/>
        <v>5628.33</v>
      </c>
      <c r="L76" s="3">
        <f t="shared" si="11"/>
        <v>5805</v>
      </c>
      <c r="M76" s="3">
        <f t="shared" si="12"/>
        <v>5500</v>
      </c>
      <c r="N76" s="3">
        <f t="shared" si="13"/>
        <v>5580</v>
      </c>
    </row>
    <row r="77" spans="1:14" ht="33" customHeight="1">
      <c r="A77" s="27">
        <v>68</v>
      </c>
      <c r="B77" s="29" t="s">
        <v>84</v>
      </c>
      <c r="C77" s="30" t="s">
        <v>106</v>
      </c>
      <c r="D77" s="26">
        <v>1</v>
      </c>
      <c r="E77" s="14">
        <v>7040</v>
      </c>
      <c r="F77" s="14">
        <v>6700</v>
      </c>
      <c r="G77" s="33">
        <v>6770</v>
      </c>
      <c r="H77" s="14">
        <f t="shared" si="8"/>
        <v>6836.67</v>
      </c>
      <c r="I77" s="14">
        <f t="shared" si="9"/>
        <v>179.53644012658924</v>
      </c>
      <c r="J77" s="15">
        <f t="shared" si="10"/>
        <v>2.6260802426706165</v>
      </c>
      <c r="K77" s="14">
        <f t="shared" si="7"/>
        <v>6836.67</v>
      </c>
      <c r="L77" s="3">
        <f t="shared" si="11"/>
        <v>7040</v>
      </c>
      <c r="M77" s="3">
        <f t="shared" si="12"/>
        <v>6700</v>
      </c>
      <c r="N77" s="3">
        <f t="shared" si="13"/>
        <v>6770</v>
      </c>
    </row>
    <row r="78" spans="1:14" ht="33" customHeight="1">
      <c r="A78" s="27">
        <v>69</v>
      </c>
      <c r="B78" s="29" t="s">
        <v>85</v>
      </c>
      <c r="C78" s="30" t="s">
        <v>106</v>
      </c>
      <c r="D78" s="26">
        <v>1</v>
      </c>
      <c r="E78" s="14">
        <v>5855</v>
      </c>
      <c r="F78" s="14">
        <v>5600</v>
      </c>
      <c r="G78" s="33">
        <v>5630</v>
      </c>
      <c r="H78" s="14">
        <f t="shared" si="8"/>
        <v>5695</v>
      </c>
      <c r="I78" s="14">
        <f t="shared" si="9"/>
        <v>139.37359864766353</v>
      </c>
      <c r="J78" s="15">
        <f t="shared" si="10"/>
        <v>2.4472976057535298</v>
      </c>
      <c r="K78" s="14">
        <f t="shared" si="7"/>
        <v>5695</v>
      </c>
      <c r="L78" s="3">
        <f t="shared" si="11"/>
        <v>5855</v>
      </c>
      <c r="M78" s="3">
        <f t="shared" si="12"/>
        <v>5600</v>
      </c>
      <c r="N78" s="3">
        <f t="shared" si="13"/>
        <v>5630</v>
      </c>
    </row>
    <row r="79" spans="1:14" ht="33" customHeight="1">
      <c r="A79" s="27">
        <v>70</v>
      </c>
      <c r="B79" s="29" t="s">
        <v>86</v>
      </c>
      <c r="C79" s="30" t="s">
        <v>106</v>
      </c>
      <c r="D79" s="26">
        <v>1</v>
      </c>
      <c r="E79" s="14">
        <v>10556</v>
      </c>
      <c r="F79" s="14">
        <v>10100</v>
      </c>
      <c r="G79" s="33">
        <v>10150</v>
      </c>
      <c r="H79" s="14">
        <f t="shared" si="8"/>
        <v>10268.67</v>
      </c>
      <c r="I79" s="14">
        <f t="shared" si="9"/>
        <v>250.09065023175751</v>
      </c>
      <c r="J79" s="15">
        <f t="shared" si="10"/>
        <v>2.4354726584042288</v>
      </c>
      <c r="K79" s="14">
        <f t="shared" si="7"/>
        <v>10268.67</v>
      </c>
      <c r="L79" s="3">
        <f t="shared" si="11"/>
        <v>10556</v>
      </c>
      <c r="M79" s="3">
        <f t="shared" si="12"/>
        <v>10100</v>
      </c>
      <c r="N79" s="3">
        <f t="shared" si="13"/>
        <v>10150</v>
      </c>
    </row>
    <row r="80" spans="1:14" ht="33" customHeight="1">
      <c r="A80" s="27">
        <v>71</v>
      </c>
      <c r="B80" s="29" t="s">
        <v>87</v>
      </c>
      <c r="C80" s="30" t="s">
        <v>106</v>
      </c>
      <c r="D80" s="26">
        <v>1</v>
      </c>
      <c r="E80" s="14">
        <v>8290</v>
      </c>
      <c r="F80" s="14">
        <v>7900</v>
      </c>
      <c r="G80" s="33">
        <v>7970</v>
      </c>
      <c r="H80" s="14">
        <f t="shared" si="8"/>
        <v>8053.33</v>
      </c>
      <c r="I80" s="14">
        <f t="shared" si="9"/>
        <v>207.92626898333063</v>
      </c>
      <c r="J80" s="15">
        <f t="shared" si="10"/>
        <v>2.581866991459814</v>
      </c>
      <c r="K80" s="14">
        <f t="shared" si="7"/>
        <v>8053.33</v>
      </c>
      <c r="L80" s="3">
        <f t="shared" si="11"/>
        <v>8290</v>
      </c>
      <c r="M80" s="3">
        <f t="shared" si="12"/>
        <v>7900</v>
      </c>
      <c r="N80" s="3">
        <f t="shared" si="13"/>
        <v>7970</v>
      </c>
    </row>
    <row r="81" spans="1:14" ht="33" customHeight="1">
      <c r="A81" s="27">
        <v>72</v>
      </c>
      <c r="B81" s="29" t="s">
        <v>88</v>
      </c>
      <c r="C81" s="30" t="s">
        <v>106</v>
      </c>
      <c r="D81" s="26">
        <v>1</v>
      </c>
      <c r="E81" s="14">
        <v>11920</v>
      </c>
      <c r="F81" s="14">
        <v>11400</v>
      </c>
      <c r="G81" s="33">
        <v>11460</v>
      </c>
      <c r="H81" s="14">
        <f t="shared" si="8"/>
        <v>11593.33</v>
      </c>
      <c r="I81" s="14">
        <f t="shared" si="9"/>
        <v>284.48784391137571</v>
      </c>
      <c r="J81" s="15">
        <f t="shared" si="10"/>
        <v>2.4538924011597678</v>
      </c>
      <c r="K81" s="14">
        <f t="shared" si="7"/>
        <v>11593.33</v>
      </c>
      <c r="L81" s="3">
        <f t="shared" si="11"/>
        <v>11920</v>
      </c>
      <c r="M81" s="3">
        <f t="shared" si="12"/>
        <v>11400</v>
      </c>
      <c r="N81" s="3">
        <f t="shared" si="13"/>
        <v>11460</v>
      </c>
    </row>
    <row r="82" spans="1:14" ht="33" customHeight="1">
      <c r="A82" s="27">
        <v>73</v>
      </c>
      <c r="B82" s="29" t="s">
        <v>89</v>
      </c>
      <c r="C82" s="30" t="s">
        <v>106</v>
      </c>
      <c r="D82" s="26">
        <v>1</v>
      </c>
      <c r="E82" s="14">
        <v>8820</v>
      </c>
      <c r="F82" s="14">
        <v>8400</v>
      </c>
      <c r="G82" s="33">
        <v>8480</v>
      </c>
      <c r="H82" s="14">
        <f t="shared" si="8"/>
        <v>8566.67</v>
      </c>
      <c r="I82" s="14">
        <f t="shared" si="9"/>
        <v>223.0097157823586</v>
      </c>
      <c r="J82" s="15">
        <f t="shared" si="10"/>
        <v>2.603225241340668</v>
      </c>
      <c r="K82" s="14">
        <f t="shared" si="7"/>
        <v>8566.67</v>
      </c>
      <c r="L82" s="3">
        <f t="shared" si="11"/>
        <v>8820</v>
      </c>
      <c r="M82" s="3">
        <f t="shared" si="12"/>
        <v>8400</v>
      </c>
      <c r="N82" s="3">
        <f t="shared" si="13"/>
        <v>8480</v>
      </c>
    </row>
    <row r="83" spans="1:14" ht="33" customHeight="1">
      <c r="A83" s="27">
        <v>74</v>
      </c>
      <c r="B83" s="29" t="s">
        <v>90</v>
      </c>
      <c r="C83" s="30" t="s">
        <v>106</v>
      </c>
      <c r="D83" s="26">
        <v>1</v>
      </c>
      <c r="E83" s="14">
        <v>8164</v>
      </c>
      <c r="F83" s="14">
        <v>7800</v>
      </c>
      <c r="G83" s="33">
        <v>7850</v>
      </c>
      <c r="H83" s="14">
        <f t="shared" si="8"/>
        <v>7938</v>
      </c>
      <c r="I83" s="14">
        <f t="shared" si="9"/>
        <v>197.3119357768303</v>
      </c>
      <c r="J83" s="15">
        <f t="shared" si="10"/>
        <v>2.4856630861278695</v>
      </c>
      <c r="K83" s="14">
        <f t="shared" si="7"/>
        <v>7938</v>
      </c>
      <c r="L83" s="3">
        <f t="shared" si="11"/>
        <v>8164</v>
      </c>
      <c r="M83" s="3">
        <f t="shared" si="12"/>
        <v>7800</v>
      </c>
      <c r="N83" s="3">
        <f t="shared" si="13"/>
        <v>7850</v>
      </c>
    </row>
    <row r="84" spans="1:14" ht="33" customHeight="1">
      <c r="A84" s="27">
        <v>75</v>
      </c>
      <c r="B84" s="29" t="s">
        <v>91</v>
      </c>
      <c r="C84" s="30" t="s">
        <v>106</v>
      </c>
      <c r="D84" s="26">
        <v>1</v>
      </c>
      <c r="E84" s="14">
        <v>7240</v>
      </c>
      <c r="F84" s="14">
        <v>6900</v>
      </c>
      <c r="G84" s="33">
        <v>6960</v>
      </c>
      <c r="H84" s="14">
        <f t="shared" si="8"/>
        <v>7033.33</v>
      </c>
      <c r="I84" s="14">
        <f t="shared" si="9"/>
        <v>181.47543451753563</v>
      </c>
      <c r="J84" s="15">
        <f t="shared" si="10"/>
        <v>2.5802206709700188</v>
      </c>
      <c r="K84" s="14">
        <f t="shared" si="7"/>
        <v>7033.33</v>
      </c>
      <c r="L84" s="3">
        <f t="shared" si="11"/>
        <v>7240</v>
      </c>
      <c r="M84" s="3">
        <f t="shared" si="12"/>
        <v>6900</v>
      </c>
      <c r="N84" s="3">
        <f t="shared" si="13"/>
        <v>6960</v>
      </c>
    </row>
    <row r="85" spans="1:14" ht="33" customHeight="1">
      <c r="A85" s="27">
        <v>76</v>
      </c>
      <c r="B85" s="29" t="s">
        <v>92</v>
      </c>
      <c r="C85" s="30" t="s">
        <v>106</v>
      </c>
      <c r="D85" s="26">
        <v>1</v>
      </c>
      <c r="E85" s="14">
        <v>19460</v>
      </c>
      <c r="F85" s="14">
        <v>18700</v>
      </c>
      <c r="G85" s="33">
        <v>18710</v>
      </c>
      <c r="H85" s="14">
        <f t="shared" si="8"/>
        <v>18956.669999999998</v>
      </c>
      <c r="I85" s="14">
        <f t="shared" si="9"/>
        <v>435.92812863288952</v>
      </c>
      <c r="J85" s="15">
        <f t="shared" si="10"/>
        <v>2.2996028766280658</v>
      </c>
      <c r="K85" s="14">
        <f t="shared" si="7"/>
        <v>18956.669999999998</v>
      </c>
      <c r="L85" s="3">
        <f t="shared" si="11"/>
        <v>19460</v>
      </c>
      <c r="M85" s="3">
        <f t="shared" si="12"/>
        <v>18700</v>
      </c>
      <c r="N85" s="3">
        <f t="shared" si="13"/>
        <v>18710</v>
      </c>
    </row>
    <row r="86" spans="1:14" ht="33" customHeight="1">
      <c r="A86" s="27">
        <v>77</v>
      </c>
      <c r="B86" s="29" t="s">
        <v>93</v>
      </c>
      <c r="C86" s="30" t="s">
        <v>106</v>
      </c>
      <c r="D86" s="26">
        <v>1</v>
      </c>
      <c r="E86" s="14">
        <v>17850</v>
      </c>
      <c r="F86" s="14">
        <v>17100</v>
      </c>
      <c r="G86" s="33">
        <v>17160</v>
      </c>
      <c r="H86" s="14">
        <f t="shared" si="8"/>
        <v>17370</v>
      </c>
      <c r="I86" s="14">
        <f t="shared" si="9"/>
        <v>416.77331968349415</v>
      </c>
      <c r="J86" s="15">
        <f t="shared" si="10"/>
        <v>2.3993858358289817</v>
      </c>
      <c r="K86" s="14">
        <f t="shared" si="7"/>
        <v>17370</v>
      </c>
      <c r="L86" s="3">
        <f t="shared" si="11"/>
        <v>17850</v>
      </c>
      <c r="M86" s="3">
        <f t="shared" si="12"/>
        <v>17100</v>
      </c>
      <c r="N86" s="3">
        <f t="shared" si="13"/>
        <v>17160</v>
      </c>
    </row>
    <row r="87" spans="1:14" ht="33" customHeight="1">
      <c r="A87" s="27">
        <v>78</v>
      </c>
      <c r="B87" s="29" t="s">
        <v>94</v>
      </c>
      <c r="C87" s="30" t="s">
        <v>106</v>
      </c>
      <c r="D87" s="26">
        <v>1</v>
      </c>
      <c r="E87" s="14">
        <v>6420</v>
      </c>
      <c r="F87" s="14">
        <v>6100</v>
      </c>
      <c r="G87" s="33">
        <v>6170</v>
      </c>
      <c r="H87" s="14">
        <f t="shared" si="8"/>
        <v>6230</v>
      </c>
      <c r="I87" s="14">
        <f t="shared" si="9"/>
        <v>168.22603841260721</v>
      </c>
      <c r="J87" s="15">
        <f t="shared" si="10"/>
        <v>2.7002574384046101</v>
      </c>
      <c r="K87" s="14">
        <f t="shared" si="7"/>
        <v>6230</v>
      </c>
      <c r="L87" s="3">
        <f t="shared" si="11"/>
        <v>6420</v>
      </c>
      <c r="M87" s="3">
        <f t="shared" si="12"/>
        <v>6100</v>
      </c>
      <c r="N87" s="3">
        <f t="shared" si="13"/>
        <v>6170</v>
      </c>
    </row>
    <row r="88" spans="1:14" ht="33" customHeight="1">
      <c r="A88" s="27">
        <v>79</v>
      </c>
      <c r="B88" s="29" t="s">
        <v>95</v>
      </c>
      <c r="C88" s="30" t="s">
        <v>106</v>
      </c>
      <c r="D88" s="26">
        <v>1</v>
      </c>
      <c r="E88" s="14">
        <v>655</v>
      </c>
      <c r="F88" s="14">
        <v>600</v>
      </c>
      <c r="G88" s="33">
        <v>630</v>
      </c>
      <c r="H88" s="14">
        <f t="shared" si="8"/>
        <v>628.33000000000004</v>
      </c>
      <c r="I88" s="14">
        <f t="shared" si="9"/>
        <v>27.537852736431216</v>
      </c>
      <c r="J88" s="15">
        <f t="shared" si="10"/>
        <v>4.3827053835454644</v>
      </c>
      <c r="K88" s="14">
        <f t="shared" si="7"/>
        <v>628.33000000000004</v>
      </c>
      <c r="L88" s="3">
        <f t="shared" si="11"/>
        <v>655</v>
      </c>
      <c r="M88" s="3">
        <f t="shared" si="12"/>
        <v>600</v>
      </c>
      <c r="N88" s="3">
        <f t="shared" si="13"/>
        <v>630</v>
      </c>
    </row>
    <row r="89" spans="1:14" ht="57" customHeight="1">
      <c r="A89" s="1"/>
      <c r="B89" s="28" t="s">
        <v>11</v>
      </c>
      <c r="C89" s="1"/>
      <c r="D89" s="7"/>
      <c r="E89" s="12">
        <f>L89</f>
        <v>2217623</v>
      </c>
      <c r="F89" s="12">
        <f>M89</f>
        <v>2077335</v>
      </c>
      <c r="G89" s="34">
        <f>N89</f>
        <v>2132298</v>
      </c>
      <c r="H89" s="8"/>
      <c r="I89" s="37" t="s">
        <v>17</v>
      </c>
      <c r="J89" s="37"/>
      <c r="K89" s="16">
        <f>SUM(K10:K88)</f>
        <v>2142418.67</v>
      </c>
      <c r="L89" s="3">
        <f>SUM(L10:L88)</f>
        <v>2217623</v>
      </c>
      <c r="M89" s="3">
        <f>SUM(M10:M88)</f>
        <v>2077335</v>
      </c>
      <c r="N89" s="3">
        <f>SUM(N10:N88)</f>
        <v>2132298</v>
      </c>
    </row>
    <row r="90" spans="1:14" ht="24" customHeight="1">
      <c r="A90" s="1"/>
      <c r="B90" s="1"/>
      <c r="C90" s="1"/>
      <c r="D90" s="7"/>
      <c r="E90" s="23"/>
      <c r="F90" s="23"/>
      <c r="G90" s="35"/>
      <c r="H90" s="23"/>
      <c r="I90" s="1"/>
      <c r="J90" s="24" t="s">
        <v>10</v>
      </c>
      <c r="K90" s="25">
        <f>SUM(E89:G89)/3</f>
        <v>2142418.6666666665</v>
      </c>
    </row>
    <row r="92" spans="1:14" ht="15" customHeight="1">
      <c r="A92" s="10"/>
      <c r="B92" s="10"/>
      <c r="C92" s="10" t="s">
        <v>16</v>
      </c>
      <c r="D92" s="36" t="s">
        <v>19</v>
      </c>
      <c r="E92" s="36"/>
      <c r="F92" s="36"/>
      <c r="G92" s="36"/>
      <c r="H92" s="13"/>
      <c r="I92" s="10"/>
      <c r="J92" s="10"/>
      <c r="K92" s="10"/>
    </row>
    <row r="93" spans="1:14">
      <c r="A93" s="10"/>
      <c r="B93" s="10"/>
      <c r="C93" s="10"/>
      <c r="D93" s="10"/>
      <c r="E93" s="10"/>
      <c r="F93" s="10"/>
      <c r="G93" s="13"/>
      <c r="H93" s="10"/>
      <c r="I93" s="10"/>
      <c r="J93" s="10"/>
      <c r="K93" s="10"/>
    </row>
    <row r="94" spans="1:14">
      <c r="A94" s="10"/>
      <c r="B94" s="10"/>
      <c r="C94" s="10"/>
      <c r="D94" s="10"/>
      <c r="E94" s="10"/>
      <c r="F94" s="10"/>
      <c r="G94" s="13"/>
      <c r="H94" s="10"/>
      <c r="I94" s="10"/>
      <c r="J94" s="10"/>
      <c r="K94" s="10"/>
    </row>
  </sheetData>
  <sheetProtection selectLockedCells="1" selectUnlockedCells="1"/>
  <mergeCells count="22">
    <mergeCell ref="A1:K1"/>
    <mergeCell ref="B3:G3"/>
    <mergeCell ref="C4:D4"/>
    <mergeCell ref="E4:H4"/>
    <mergeCell ref="I4:K4"/>
    <mergeCell ref="C5:D5"/>
    <mergeCell ref="E5:H5"/>
    <mergeCell ref="I5:K5"/>
    <mergeCell ref="C6:D6"/>
    <mergeCell ref="E6:H6"/>
    <mergeCell ref="I6:K6"/>
    <mergeCell ref="A8:A9"/>
    <mergeCell ref="C8:C9"/>
    <mergeCell ref="D8:D9"/>
    <mergeCell ref="E8:G8"/>
    <mergeCell ref="B8:B9"/>
    <mergeCell ref="D92:G92"/>
    <mergeCell ref="I89:J89"/>
    <mergeCell ref="C7:D7"/>
    <mergeCell ref="E7:H7"/>
    <mergeCell ref="I7:K7"/>
    <mergeCell ref="H8:J8"/>
  </mergeCells>
  <pageMargins left="0.23622047244094491" right="0.23622047244094491" top="0.35433070866141736" bottom="0.35433070866141736" header="0.51181102362204722" footer="0.51181102362204722"/>
  <pageSetup paperSize="9" scale="76" firstPageNumber="0" fitToHeight="10" orientation="landscape" horizontalDpi="300" verticalDpi="300" r:id="rId1"/>
  <headerFooter alignWithMargins="0"/>
  <rowBreaks count="1" manualBreakCount="1">
    <brk id="95" max="10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C3"/>
  <sheetViews>
    <sheetView workbookViewId="0"/>
  </sheetViews>
  <sheetFormatPr defaultRowHeight="15"/>
  <cols>
    <col min="1" max="1" width="9.140625" customWidth="1"/>
  </cols>
  <sheetData>
    <row r="1" spans="1:3">
      <c r="A1">
        <v>48</v>
      </c>
      <c r="B1">
        <v>314.64</v>
      </c>
      <c r="C1">
        <f>A1*B1</f>
        <v>15102.72</v>
      </c>
    </row>
    <row r="2" spans="1:3">
      <c r="A2">
        <v>48</v>
      </c>
      <c r="B2">
        <v>271.68</v>
      </c>
      <c r="C2">
        <f>A2*B2</f>
        <v>13040.64</v>
      </c>
    </row>
    <row r="3" spans="1:3">
      <c r="C3">
        <f>SUM(C1:C2)</f>
        <v>28143.360000000001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 НМЦК </vt:lpstr>
      <vt:lpstr>Лист1</vt:lpstr>
      <vt:lpstr>' НМЦК 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Tatyana</dc:creator>
  <cp:lastModifiedBy>User</cp:lastModifiedBy>
  <cp:lastPrinted>2025-05-22T13:49:40Z</cp:lastPrinted>
  <dcterms:created xsi:type="dcterms:W3CDTF">2018-01-31T12:56:03Z</dcterms:created>
  <dcterms:modified xsi:type="dcterms:W3CDTF">2025-05-25T11:16:44Z</dcterms:modified>
</cp:coreProperties>
</file>