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271F73A-ECF4-4D4D-9890-2929805228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definedNames>
    <definedName name="корень">Лист2!#REF!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M21" i="2" s="1"/>
  <c r="L23" i="2"/>
  <c r="L24" i="2"/>
  <c r="L25" i="2"/>
  <c r="L26" i="2"/>
  <c r="L27" i="2"/>
  <c r="L28" i="2"/>
  <c r="L29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M84" i="2" s="1"/>
  <c r="L85" i="2"/>
  <c r="L86" i="2"/>
  <c r="M86" i="2" s="1"/>
  <c r="L87" i="2"/>
  <c r="L88" i="2"/>
  <c r="L89" i="2"/>
  <c r="L90" i="2"/>
  <c r="M90" i="2" s="1"/>
  <c r="L91" i="2"/>
  <c r="L92" i="2"/>
  <c r="M92" i="2" s="1"/>
  <c r="L93" i="2"/>
  <c r="L94" i="2"/>
  <c r="M94" i="2" s="1"/>
  <c r="L95" i="2"/>
  <c r="L96" i="2"/>
  <c r="M96" i="2" s="1"/>
  <c r="L97" i="2"/>
  <c r="L98" i="2"/>
  <c r="M98" i="2" s="1"/>
  <c r="L99" i="2"/>
  <c r="L100" i="2"/>
  <c r="L101" i="2"/>
  <c r="L7" i="2"/>
  <c r="M68" i="2"/>
  <c r="M72" i="2"/>
  <c r="M7" i="2"/>
  <c r="M64" i="2"/>
  <c r="M77" i="2"/>
  <c r="H99" i="2"/>
  <c r="K99" i="2" s="1"/>
  <c r="I99" i="2"/>
  <c r="J99" i="2" s="1"/>
  <c r="H98" i="2"/>
  <c r="K98" i="2" s="1"/>
  <c r="I98" i="2"/>
  <c r="H97" i="2"/>
  <c r="K97" i="2" s="1"/>
  <c r="I97" i="2"/>
  <c r="J97" i="2" s="1"/>
  <c r="H96" i="2"/>
  <c r="K96" i="2" s="1"/>
  <c r="I96" i="2"/>
  <c r="H95" i="2"/>
  <c r="K95" i="2" s="1"/>
  <c r="I95" i="2"/>
  <c r="J95" i="2" s="1"/>
  <c r="H94" i="2"/>
  <c r="K94" i="2" s="1"/>
  <c r="I94" i="2"/>
  <c r="H93" i="2"/>
  <c r="K93" i="2" s="1"/>
  <c r="I93" i="2"/>
  <c r="H92" i="2"/>
  <c r="K92" i="2" s="1"/>
  <c r="I92" i="2"/>
  <c r="H91" i="2"/>
  <c r="K91" i="2" s="1"/>
  <c r="I91" i="2"/>
  <c r="H90" i="2"/>
  <c r="K90" i="2" s="1"/>
  <c r="I90" i="2"/>
  <c r="H89" i="2"/>
  <c r="K89" i="2" s="1"/>
  <c r="I89" i="2"/>
  <c r="J89" i="2" s="1"/>
  <c r="H88" i="2"/>
  <c r="K88" i="2" s="1"/>
  <c r="I88" i="2"/>
  <c r="H87" i="2"/>
  <c r="I87" i="2"/>
  <c r="H86" i="2"/>
  <c r="K86" i="2" s="1"/>
  <c r="I86" i="2"/>
  <c r="J86" i="2" s="1"/>
  <c r="H85" i="2"/>
  <c r="K85" i="2" s="1"/>
  <c r="I85" i="2"/>
  <c r="H84" i="2"/>
  <c r="K84" i="2" s="1"/>
  <c r="I84" i="2"/>
  <c r="J84" i="2" s="1"/>
  <c r="H83" i="2"/>
  <c r="K83" i="2" s="1"/>
  <c r="I83" i="2"/>
  <c r="H82" i="2"/>
  <c r="K82" i="2" s="1"/>
  <c r="I82" i="2"/>
  <c r="H81" i="2"/>
  <c r="K81" i="2" s="1"/>
  <c r="I81" i="2"/>
  <c r="H80" i="2"/>
  <c r="K80" i="2" s="1"/>
  <c r="I80" i="2"/>
  <c r="H79" i="2"/>
  <c r="K79" i="2" s="1"/>
  <c r="I79" i="2"/>
  <c r="H78" i="2"/>
  <c r="K78" i="2" s="1"/>
  <c r="I78" i="2"/>
  <c r="H77" i="2"/>
  <c r="K77" i="2" s="1"/>
  <c r="I77" i="2"/>
  <c r="H76" i="2"/>
  <c r="K76" i="2" s="1"/>
  <c r="I76" i="2"/>
  <c r="H75" i="2"/>
  <c r="K75" i="2" s="1"/>
  <c r="I75" i="2"/>
  <c r="H74" i="2"/>
  <c r="K74" i="2" s="1"/>
  <c r="I74" i="2"/>
  <c r="H73" i="2"/>
  <c r="K73" i="2" s="1"/>
  <c r="I73" i="2"/>
  <c r="H72" i="2"/>
  <c r="K72" i="2" s="1"/>
  <c r="I72" i="2"/>
  <c r="H71" i="2"/>
  <c r="K71" i="2" s="1"/>
  <c r="I71" i="2"/>
  <c r="H70" i="2"/>
  <c r="K70" i="2" s="1"/>
  <c r="I70" i="2"/>
  <c r="H69" i="2"/>
  <c r="K69" i="2" s="1"/>
  <c r="I69" i="2"/>
  <c r="H68" i="2"/>
  <c r="K68" i="2" s="1"/>
  <c r="I68" i="2"/>
  <c r="H67" i="2"/>
  <c r="K67" i="2" s="1"/>
  <c r="I67" i="2"/>
  <c r="H66" i="2"/>
  <c r="K66" i="2" s="1"/>
  <c r="I66" i="2"/>
  <c r="H65" i="2"/>
  <c r="K65" i="2" s="1"/>
  <c r="I65" i="2"/>
  <c r="H64" i="2"/>
  <c r="K64" i="2" s="1"/>
  <c r="I64" i="2"/>
  <c r="H63" i="2"/>
  <c r="I63" i="2"/>
  <c r="H62" i="2"/>
  <c r="K62" i="2" s="1"/>
  <c r="I62" i="2"/>
  <c r="H8" i="2"/>
  <c r="K8" i="2" s="1"/>
  <c r="H9" i="2"/>
  <c r="K9" i="2" s="1"/>
  <c r="H10" i="2"/>
  <c r="M10" i="2" s="1"/>
  <c r="H11" i="2"/>
  <c r="K11" i="2" s="1"/>
  <c r="H12" i="2"/>
  <c r="K12" i="2" s="1"/>
  <c r="H13" i="2"/>
  <c r="M13" i="2" s="1"/>
  <c r="H14" i="2"/>
  <c r="K14" i="2" s="1"/>
  <c r="H15" i="2"/>
  <c r="K15" i="2" s="1"/>
  <c r="H16" i="2"/>
  <c r="K16" i="2" s="1"/>
  <c r="H17" i="2"/>
  <c r="K17" i="2" s="1"/>
  <c r="H18" i="2"/>
  <c r="K18" i="2" s="1"/>
  <c r="H19" i="2"/>
  <c r="K19" i="2" s="1"/>
  <c r="H20" i="2"/>
  <c r="K20" i="2" s="1"/>
  <c r="H21" i="2"/>
  <c r="K21" i="2" s="1"/>
  <c r="H22" i="2"/>
  <c r="K22" i="2" s="1"/>
  <c r="H23" i="2"/>
  <c r="K23" i="2" s="1"/>
  <c r="H24" i="2"/>
  <c r="K24" i="2" s="1"/>
  <c r="H25" i="2"/>
  <c r="M25" i="2" s="1"/>
  <c r="H26" i="2"/>
  <c r="K26" i="2" s="1"/>
  <c r="H27" i="2"/>
  <c r="M27" i="2" s="1"/>
  <c r="H28" i="2"/>
  <c r="K28" i="2" s="1"/>
  <c r="H29" i="2"/>
  <c r="K29" i="2" s="1"/>
  <c r="H30" i="2"/>
  <c r="K30" i="2" s="1"/>
  <c r="H31" i="2"/>
  <c r="K31" i="2" s="1"/>
  <c r="H32" i="2"/>
  <c r="K32" i="2" s="1"/>
  <c r="H33" i="2"/>
  <c r="K33" i="2" s="1"/>
  <c r="H34" i="2"/>
  <c r="K34" i="2" s="1"/>
  <c r="H35" i="2"/>
  <c r="K35" i="2" s="1"/>
  <c r="H36" i="2"/>
  <c r="K36" i="2" s="1"/>
  <c r="H37" i="2"/>
  <c r="K37" i="2" s="1"/>
  <c r="H38" i="2"/>
  <c r="K38" i="2" s="1"/>
  <c r="H39" i="2"/>
  <c r="K39" i="2" s="1"/>
  <c r="H40" i="2"/>
  <c r="K40" i="2" s="1"/>
  <c r="H41" i="2"/>
  <c r="K41" i="2" s="1"/>
  <c r="H42" i="2"/>
  <c r="K42" i="2" s="1"/>
  <c r="H43" i="2"/>
  <c r="K43" i="2" s="1"/>
  <c r="H44" i="2"/>
  <c r="K44" i="2" s="1"/>
  <c r="H45" i="2"/>
  <c r="K45" i="2" s="1"/>
  <c r="H46" i="2"/>
  <c r="K46" i="2" s="1"/>
  <c r="H47" i="2"/>
  <c r="K47" i="2" s="1"/>
  <c r="H48" i="2"/>
  <c r="K48" i="2" s="1"/>
  <c r="H49" i="2"/>
  <c r="K49" i="2" s="1"/>
  <c r="H50" i="2"/>
  <c r="K50" i="2" s="1"/>
  <c r="H51" i="2"/>
  <c r="K51" i="2" s="1"/>
  <c r="H52" i="2"/>
  <c r="K52" i="2" s="1"/>
  <c r="H53" i="2"/>
  <c r="K53" i="2" s="1"/>
  <c r="H54" i="2"/>
  <c r="K54" i="2" s="1"/>
  <c r="H55" i="2"/>
  <c r="K55" i="2" s="1"/>
  <c r="H56" i="2"/>
  <c r="K56" i="2" s="1"/>
  <c r="H57" i="2"/>
  <c r="K57" i="2" s="1"/>
  <c r="H58" i="2"/>
  <c r="K58" i="2" s="1"/>
  <c r="H59" i="2"/>
  <c r="K59" i="2" s="1"/>
  <c r="H60" i="2"/>
  <c r="K60" i="2" s="1"/>
  <c r="H61" i="2"/>
  <c r="K61" i="2" s="1"/>
  <c r="H100" i="2"/>
  <c r="K100" i="2" s="1"/>
  <c r="H7" i="2"/>
  <c r="K7" i="2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100" i="2"/>
  <c r="M100" i="2"/>
  <c r="I101" i="2"/>
  <c r="H101" i="2"/>
  <c r="K101" i="2" s="1"/>
  <c r="G102" i="2"/>
  <c r="D102" i="2"/>
  <c r="F102" i="2"/>
  <c r="E102" i="2"/>
  <c r="I7" i="2"/>
  <c r="K27" i="2" l="1"/>
  <c r="M63" i="2"/>
  <c r="M87" i="2"/>
  <c r="M101" i="2"/>
  <c r="M97" i="2"/>
  <c r="M93" i="2"/>
  <c r="M89" i="2"/>
  <c r="M85" i="2"/>
  <c r="M88" i="2"/>
  <c r="K87" i="2"/>
  <c r="M99" i="2"/>
  <c r="M95" i="2"/>
  <c r="M91" i="2"/>
  <c r="M83" i="2"/>
  <c r="M82" i="2"/>
  <c r="J82" i="2"/>
  <c r="M81" i="2"/>
  <c r="M80" i="2"/>
  <c r="J80" i="2"/>
  <c r="M76" i="2"/>
  <c r="M79" i="2"/>
  <c r="M75" i="2"/>
  <c r="J78" i="2"/>
  <c r="M78" i="2"/>
  <c r="M74" i="2"/>
  <c r="M71" i="2"/>
  <c r="M67" i="2"/>
  <c r="M70" i="2"/>
  <c r="M66" i="2"/>
  <c r="M62" i="2"/>
  <c r="J65" i="2"/>
  <c r="J67" i="2"/>
  <c r="J69" i="2"/>
  <c r="M73" i="2"/>
  <c r="M69" i="2"/>
  <c r="M65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6" i="2"/>
  <c r="M24" i="2"/>
  <c r="M23" i="2"/>
  <c r="M22" i="2"/>
  <c r="M20" i="2"/>
  <c r="M19" i="2"/>
  <c r="M18" i="2"/>
  <c r="M17" i="2"/>
  <c r="M16" i="2"/>
  <c r="M15" i="2"/>
  <c r="M14" i="2"/>
  <c r="M12" i="2"/>
  <c r="M11" i="2"/>
  <c r="M9" i="2"/>
  <c r="M8" i="2"/>
  <c r="J71" i="2"/>
  <c r="J63" i="2"/>
  <c r="J73" i="2"/>
  <c r="J75" i="2"/>
  <c r="J77" i="2"/>
  <c r="J79" i="2"/>
  <c r="J81" i="2"/>
  <c r="J83" i="2"/>
  <c r="J66" i="2"/>
  <c r="J68" i="2"/>
  <c r="J92" i="2"/>
  <c r="J94" i="2"/>
  <c r="J62" i="2"/>
  <c r="J64" i="2"/>
  <c r="J48" i="2"/>
  <c r="J44" i="2"/>
  <c r="J16" i="2"/>
  <c r="J76" i="2"/>
  <c r="J87" i="2"/>
  <c r="J90" i="2"/>
  <c r="K63" i="2"/>
  <c r="J72" i="2"/>
  <c r="J74" i="2"/>
  <c r="J98" i="2"/>
  <c r="J91" i="2"/>
  <c r="J96" i="2"/>
  <c r="J85" i="2"/>
  <c r="J88" i="2"/>
  <c r="J93" i="2"/>
  <c r="J70" i="2"/>
  <c r="J60" i="2"/>
  <c r="J52" i="2"/>
  <c r="J7" i="2"/>
  <c r="J39" i="2"/>
  <c r="J27" i="2"/>
  <c r="J19" i="2"/>
  <c r="J15" i="2"/>
  <c r="J59" i="2"/>
  <c r="J55" i="2"/>
  <c r="J51" i="2"/>
  <c r="J31" i="2"/>
  <c r="J23" i="2"/>
  <c r="J11" i="2"/>
  <c r="J21" i="2"/>
  <c r="J32" i="2"/>
  <c r="J24" i="2"/>
  <c r="J37" i="2"/>
  <c r="J100" i="2"/>
  <c r="J41" i="2"/>
  <c r="J9" i="2"/>
  <c r="J13" i="2"/>
  <c r="J49" i="2"/>
  <c r="J33" i="2"/>
  <c r="J17" i="2"/>
  <c r="J61" i="2"/>
  <c r="J45" i="2"/>
  <c r="J36" i="2"/>
  <c r="J28" i="2"/>
  <c r="J20" i="2"/>
  <c r="J34" i="2"/>
  <c r="J14" i="2"/>
  <c r="J53" i="2"/>
  <c r="J42" i="2"/>
  <c r="J29" i="2"/>
  <c r="J10" i="2"/>
  <c r="J101" i="2"/>
  <c r="J46" i="2"/>
  <c r="J38" i="2"/>
  <c r="J57" i="2"/>
  <c r="J54" i="2"/>
  <c r="J58" i="2"/>
  <c r="J50" i="2"/>
  <c r="J56" i="2"/>
  <c r="J35" i="2"/>
  <c r="J8" i="2"/>
  <c r="J25" i="2"/>
  <c r="J47" i="2"/>
  <c r="J43" i="2"/>
  <c r="K25" i="2"/>
  <c r="J12" i="2"/>
  <c r="J40" i="2"/>
  <c r="J30" i="2"/>
  <c r="J18" i="2"/>
  <c r="J22" i="2"/>
  <c r="K13" i="2"/>
  <c r="K10" i="2"/>
  <c r="J26" i="2"/>
  <c r="I102" i="2"/>
  <c r="K102" i="2" l="1"/>
  <c r="L102" i="2"/>
  <c r="M102" i="2"/>
  <c r="I6" i="2"/>
  <c r="J6" i="2" s="1"/>
  <c r="H102" i="2" l="1"/>
  <c r="J102" i="2" l="1"/>
  <c r="M104" i="2" l="1"/>
  <c r="C6" i="2" l="1"/>
  <c r="D6" i="2" s="1"/>
  <c r="E6" i="2" s="1"/>
</calcChain>
</file>

<file path=xl/sharedStrings.xml><?xml version="1.0" encoding="utf-8"?>
<sst xmlns="http://schemas.openxmlformats.org/spreadsheetml/2006/main" count="212" uniqueCount="124">
  <si>
    <t>№</t>
  </si>
  <si>
    <t>Ед. изм</t>
  </si>
  <si>
    <t>Кол-во</t>
  </si>
  <si>
    <t>Среднее квадратичное отклонение</t>
  </si>
  <si>
    <t>ИТОГО</t>
  </si>
  <si>
    <t xml:space="preserve">Цена за единицу принятая к расчету (руб.) </t>
  </si>
  <si>
    <t>Однородность совокупности значений выявленных цен, используемых в расчете Н(М)ЦД</t>
  </si>
  <si>
    <t>ОБОСНОВАНИЕ НАЧАЛЬНОЙ (МАКСИМАЛЬНОЙ) ЦЕНЫ ДОГОВОРА</t>
  </si>
  <si>
    <t xml:space="preserve">Используемый метод определения НМЦД
с обоснованием:
</t>
  </si>
  <si>
    <r>
      <t>Начальная (максимальная) цена договора определялась методом сопоставимых рыночных цен (анализа рынка), с учетом рекоментаций п. 15 -17 раздела 1 главы 3 "Методических рекоментаций по определению начальных (максимальных) цен договоров при проведении закупок товаров, работ, услуг для нужд негосударственных (частных) учреждений здравоохранения ОАО "РЖД", утвержденных приказом № ЦДЗ-281 от 06.12.2019 г.
Выводы о цене договора делались на основе информации о цене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за единицу услуги, </t>
    </r>
    <r>
      <rPr>
        <sz val="10"/>
        <color indexed="8"/>
        <rFont val="Times New Roman"/>
        <family val="1"/>
        <charset val="204"/>
      </rPr>
      <t>полученных по запросу от потенциальных поставщиков/ исполнителей. 
Начальная (максимальная) цена договора включает в себя все расходы исполнителя, налоги, сборы и другие обязательные платежи.</t>
    </r>
  </si>
  <si>
    <t>Н(М)ЦД, ЦКЕП договора с учетом округления цены за единицу (руб.)</t>
  </si>
  <si>
    <t>В результате проведенного расчета НМЦД, рассчитанная заказчиком метом сопоставимых рыночных цен (анализа рынка) составила, рублей:</t>
  </si>
  <si>
    <t xml:space="preserve">Коммерческое предложение №1 </t>
  </si>
  <si>
    <t>Коммерческое предложение №2</t>
  </si>
  <si>
    <t>Коммерческое предложение №3</t>
  </si>
  <si>
    <t>Цены поставщиков                             (исполнителей, подрядчиков) за ед. товара (услуг, работ) руб.</t>
  </si>
  <si>
    <t>Средняя арифметическая сумма  (руб.)</t>
  </si>
  <si>
    <t xml:space="preserve">Средняя арифметическая цена за единицу (руб.)     </t>
  </si>
  <si>
    <t>Обоснование является неотьемлемой частью закупки и размещается на сайте заказчика https://orenburg.rzd-medicine.ru/zakupki</t>
  </si>
  <si>
    <t>Н(М)ЦД, определяемая                                                               методом сопоставимых рыночных цен (анализа рынка)</t>
  </si>
  <si>
    <t>Наименование  товара                   (услуг, работ)</t>
  </si>
  <si>
    <r>
      <t xml:space="preserve">Коэффициент вариации цен V (%)                      </t>
    </r>
    <r>
      <rPr>
        <i/>
        <sz val="10"/>
        <color indexed="8"/>
        <rFont val="Times New Roman"/>
        <family val="1"/>
        <charset val="204"/>
      </rPr>
      <t xml:space="preserve">         </t>
    </r>
  </si>
  <si>
    <t>шт</t>
  </si>
  <si>
    <t>Системы индикаторные бумажные №2 - для идентификации энтеробактерий Микроген</t>
  </si>
  <si>
    <t>Среда №10. Маннит-солевой агар</t>
  </si>
  <si>
    <t>Плазма кроличья цитратная сухая 10шт в упак</t>
  </si>
  <si>
    <t>Калия теллурит р-р 2%</t>
  </si>
  <si>
    <t>Тиогликолевая среда</t>
  </si>
  <si>
    <t xml:space="preserve">Микро-Грам-НИЦФ </t>
  </si>
  <si>
    <t>Сыворотка диагностическая сальмонеллезная адсорбированная сухая поливалентная О-АВСДЕ для РА</t>
  </si>
  <si>
    <t>Висмут-сулфит-ГРМ агар</t>
  </si>
  <si>
    <t>Диагностикум эритроцитарный бруцеллезный антигенный жидкий для РА</t>
  </si>
  <si>
    <t>Сыворотка диагностическая менингококковая адсорбированная кроличья для РА МЕНГРУВИД амп. 1 мл (серогруп А)</t>
  </si>
  <si>
    <t>Сыворотка диагностическая менингококковая адсорбированная кроличья для РА МЕНГРУВИД амп. 1 мл (серогруп В)</t>
  </si>
  <si>
    <t>Сыворотка диагностическая менингококковая адсорбированная кроличья для РА МЕНГРУВИД амп. 1 мл (серогруп С)</t>
  </si>
  <si>
    <t>Диски индикаторные с желчью для идентификации пневмококков №100 1фл.*100 дисков</t>
  </si>
  <si>
    <t>Диски индикаторные с оптохином для идентификации пневмококков №100 1фл.*100 дисков</t>
  </si>
  <si>
    <t>Сыворотка сальмонеллезная АГ для постановки РА О-1, Петсал</t>
  </si>
  <si>
    <t>Сыворотка сальмонеллезная АГ для постановки РА О-12 Петсал</t>
  </si>
  <si>
    <t>Сыворотка сальмонеллезная АГ для постановки РА О-9 Петсал</t>
  </si>
  <si>
    <t>Сыворотка сальмонеллезная АГ для постановки РА Н-gm Петсал</t>
  </si>
  <si>
    <t>Сыворотка сальмонеллезная АГ для постановки РА H-b Петсал</t>
  </si>
  <si>
    <t xml:space="preserve">Двухфазная питательная среда для посева крови   </t>
  </si>
  <si>
    <t xml:space="preserve">Среда Плоскирева 250г </t>
  </si>
  <si>
    <t xml:space="preserve">Пептон 250г  </t>
  </si>
  <si>
    <t xml:space="preserve">Бульон Сабуро 250г </t>
  </si>
  <si>
    <t xml:space="preserve">Цетрамидный агар  250г  </t>
  </si>
  <si>
    <t xml:space="preserve">Лактозо-пептонная среда 250 г </t>
  </si>
  <si>
    <t xml:space="preserve">Диски индикаторные НИЦФ ДИ-ПЛС-50-01 с ципрофлоксацином </t>
  </si>
  <si>
    <t xml:space="preserve">Диски индикаторные НИЦФ ДИ-ПЛС-50-01 с офлоксационом  </t>
  </si>
  <si>
    <t xml:space="preserve">Диски индикаторные НИЦФ ДИ-ПЛС-50-01 с цефтриаксоном  </t>
  </si>
  <si>
    <t xml:space="preserve">Диски индикаторные НИЦФ ДИ-ПЛС-50-01 с амикацином </t>
  </si>
  <si>
    <t xml:space="preserve">Диски индикаторные НИЦФ ДИ-ПЛС-50-01 с цефепимом </t>
  </si>
  <si>
    <t xml:space="preserve">Диски индикаторные НИЦФ ДИ-ПЛС-50-01 с цефотаксимом </t>
  </si>
  <si>
    <t>Диски индикаторные НИЦФ ДИ-ПЛС-50-01 с левофлоксацином</t>
  </si>
  <si>
    <t>Диски индикаторные НИЦФ ДИ-ПЛС-50-01 с левомицетином</t>
  </si>
  <si>
    <t>Диски индикаторные НИЦФ ДИ-ПЛС-50-01 с гентамицином 10 мкл</t>
  </si>
  <si>
    <t xml:space="preserve">Диски индикаторные НИЦФ ДИ-ПЛС-50-01 с меропенемом </t>
  </si>
  <si>
    <t xml:space="preserve">Диски индикаторные НИЦФ ДИ-ПЛС-50-01 с имепенемом  </t>
  </si>
  <si>
    <t xml:space="preserve">Диски индикаторные НИЦФ ДИ-ПЛС-50-01 с фурагином  </t>
  </si>
  <si>
    <t xml:space="preserve">Диски индикаторные НИЦФ ДИ-ПЛС-50-01 с фурадонином  </t>
  </si>
  <si>
    <t xml:space="preserve">Диски индикаторные НИЦФ ДИ-ПЛС-50-01 с фузидином  </t>
  </si>
  <si>
    <t>Диски индикаторные НИЦФ ДИ-ПЛС-50-01 с рифампицином</t>
  </si>
  <si>
    <t xml:space="preserve">Диски индикаторные НИЦФ ДИ-ПЛС-50-01 с цефазолином </t>
  </si>
  <si>
    <t>Диски индикаторные НИЦФ ДИ-ПЛС-50-01 с гентамицином 120 мкг</t>
  </si>
  <si>
    <t xml:space="preserve">Диски индикаторные НИЦФ ДИ-ПЛС-50-01 с амоксициллином  </t>
  </si>
  <si>
    <t xml:space="preserve">Диски индикаторные НИЦФ ДИ-ПЛС-50-01 с доксициклином </t>
  </si>
  <si>
    <t xml:space="preserve">Диски индикаторные НИЦФ ДИ-ПЛС-50-01 с цефоперазоном  </t>
  </si>
  <si>
    <t xml:space="preserve">Диски индикаторные НИЦФ ДИ-ПЛС-50-01 с оксациллином </t>
  </si>
  <si>
    <t xml:space="preserve">Диски индикаторные НИЦФ ДИ-ПЛС-50-01 с ванкомицином </t>
  </si>
  <si>
    <t xml:space="preserve">Диски индикаторные НИЦФ ДИ-ПЛС-50-01 с норфлоксацином </t>
  </si>
  <si>
    <t xml:space="preserve">Диски индикаторные НИЦФ ДИ-ПЛС-50-01 с тетрациклином </t>
  </si>
  <si>
    <t xml:space="preserve">Диски индикаторные НИЦФ ДИ-ПЛС-50-01 с азитромицином </t>
  </si>
  <si>
    <t>Диски индикаторные НИЦФ ДИ-ПЛС-50-01 с цефтазидимомарт</t>
  </si>
  <si>
    <t>Диски индикаторные НИЦФ ДИ-ПЛС-50-01 с кларитромицином</t>
  </si>
  <si>
    <t xml:space="preserve">Диски индикаторные НИЦФ ДИ-ПЛС-50-01 с клиндамицином  </t>
  </si>
  <si>
    <t xml:space="preserve">Диски индикаторные НИЦФ ДИ-ПЛС-50-01 с ампициллином  </t>
  </si>
  <si>
    <t xml:space="preserve">Диски индикаторные НИЦФ ДИ-ПЛС-50-01 с бензилпенициллином  </t>
  </si>
  <si>
    <t xml:space="preserve">Диски индикаторные НИЦФ ДИ-ПЛС-50-01 с эритромицином  </t>
  </si>
  <si>
    <t xml:space="preserve">Диски индикаторные НИЦФ ДИ-ПЛС-50-01 с линкомицином  </t>
  </si>
  <si>
    <t xml:space="preserve">Диски индикаторные НИЦФ ДИ-ПЛС-50-01 с триметопримом/ сульфаметоксазолом </t>
  </si>
  <si>
    <t xml:space="preserve">Диски индикаторные НИЦФ ДИ-ПЛС-50-01 с линезолидом  </t>
  </si>
  <si>
    <t xml:space="preserve">Диски индикаторные НИЦФ ДИ-ПЛС-50-01 с эртапенемом </t>
  </si>
  <si>
    <t xml:space="preserve">Диски индикаторные НИЦФ ДИ-ПЛС-50-01 с азлоциллином </t>
  </si>
  <si>
    <t xml:space="preserve">Диски индикаторные НИЦФ ДИ-ПЛС-50-01 с пиперациллином </t>
  </si>
  <si>
    <t>Диски индикаторные НИЦФ ДИ-ПЛС-50-01 с амоксициллином 20 мкг с клавул. к-той 10 мкг</t>
  </si>
  <si>
    <t xml:space="preserve">Диски индикаторные НИЦФ ДИ-ПЛС-50-01 с флуконазолом  </t>
  </si>
  <si>
    <t xml:space="preserve">Диски индикаторные НИЦФ ДИ-ПЛС-50-01 с клотримазолом  </t>
  </si>
  <si>
    <t xml:space="preserve">Диски индикаторные НИЦФ ДИ-ПЛС-50-01 с амфотерицином </t>
  </si>
  <si>
    <t xml:space="preserve">Диски индикаторные НИЦФ ДИ-ПЛС-50-01 с нистатином  </t>
  </si>
  <si>
    <t>кг</t>
  </si>
  <si>
    <t>упак</t>
  </si>
  <si>
    <t>набор</t>
  </si>
  <si>
    <t>флак</t>
  </si>
  <si>
    <t>компл</t>
  </si>
  <si>
    <t>Агар Мюллер-Хинтон</t>
  </si>
  <si>
    <t xml:space="preserve">ГМФ-агар </t>
  </si>
  <si>
    <t xml:space="preserve">Коринетоксагар  </t>
  </si>
  <si>
    <t>Коринебакагар</t>
  </si>
  <si>
    <t xml:space="preserve">Среда Кесслера-ГРМ </t>
  </si>
  <si>
    <t xml:space="preserve">Иммерсионное масло </t>
  </si>
  <si>
    <t xml:space="preserve">Стафилококкагар 250г </t>
  </si>
  <si>
    <t>Диагностикум эритроцитарный сальмонеллезный Ви-антигенный жидкий для РПГА, набор реагентов (СЭД-Vi)</t>
  </si>
  <si>
    <t xml:space="preserve">Бифидум-среда </t>
  </si>
  <si>
    <t>Сыворотка диагностическая шигеллезная адсорбированная для РА, лиофилизат для диагностических целей Агнола</t>
  </si>
  <si>
    <t>Сыворотка диагностическая шигеллезная адсорбированная  фазы I, II  для РА, лиофилизат для диагностических целей Агнола</t>
  </si>
  <si>
    <t>Микро-Цитохромоксидаза</t>
  </si>
  <si>
    <t xml:space="preserve">Среда Пизу </t>
  </si>
  <si>
    <t xml:space="preserve">ГБМ — агар </t>
  </si>
  <si>
    <t xml:space="preserve">Диагностикум паракоклюшный жидкий для РА </t>
  </si>
  <si>
    <t>Диагностикум коклюшный  жидкий для РА</t>
  </si>
  <si>
    <t xml:space="preserve">Казеиново-угольный агар </t>
  </si>
  <si>
    <t xml:space="preserve">Среда Левина среда ГРМ </t>
  </si>
  <si>
    <t xml:space="preserve">Селенитовая среда </t>
  </si>
  <si>
    <t xml:space="preserve">ГРМ-бульон </t>
  </si>
  <si>
    <t>Сабуро - мальтоза агар О57-К</t>
  </si>
  <si>
    <t>тест</t>
  </si>
  <si>
    <t>Среда Олькеницкого 250г  к</t>
  </si>
  <si>
    <t xml:space="preserve">Лактобакагар  250г </t>
  </si>
  <si>
    <t xml:space="preserve">Среда Гисса с сахарозой 250г </t>
  </si>
  <si>
    <t xml:space="preserve">Среда Гисса с мальтозой 250г, </t>
  </si>
  <si>
    <t xml:space="preserve">Агар Эндо 250г </t>
  </si>
  <si>
    <t xml:space="preserve">Пептон основной сухой 250г  </t>
  </si>
  <si>
    <t xml:space="preserve">Энтерококкагар 250г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</si>
</sst>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top"/>
    </xf>
    <xf numFmtId="4" fontId="3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14" fontId="0" fillId="0" borderId="0" xfId="0" applyNumberFormat="1" applyAlignment="1">
      <alignment horizontal="left"/>
    </xf>
    <xf numFmtId="0" fontId="10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14" fontId="7" fillId="0" borderId="0" xfId="0" applyNumberFormat="1" applyFont="1" applyFill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Alignment="1"/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top"/>
    </xf>
    <xf numFmtId="4" fontId="12" fillId="0" borderId="0" xfId="0" applyNumberFormat="1" applyFont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14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240242</xdr:colOff>
      <xdr:row>4</xdr:row>
      <xdr:rowOff>1512359</xdr:rowOff>
    </xdr:from>
    <xdr:to>
      <xdr:col>9</xdr:col>
      <xdr:colOff>899583</xdr:colOff>
      <xdr:row>4</xdr:row>
      <xdr:rowOff>1863072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3639609"/>
          <a:ext cx="659341" cy="35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17991</xdr:colOff>
      <xdr:row>4</xdr:row>
      <xdr:rowOff>1569508</xdr:rowOff>
    </xdr:from>
    <xdr:to>
      <xdr:col>8</xdr:col>
      <xdr:colOff>760941</xdr:colOff>
      <xdr:row>4</xdr:row>
      <xdr:rowOff>1998133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3741" y="3696758"/>
          <a:ext cx="742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2"/>
  <sheetViews>
    <sheetView tabSelected="1" topLeftCell="A73" zoomScale="90" zoomScaleNormal="90" workbookViewId="0">
      <selection activeCell="E25" sqref="E25"/>
    </sheetView>
  </sheetViews>
  <sheetFormatPr defaultColWidth="10.5703125" defaultRowHeight="12.75" x14ac:dyDescent="0.2"/>
  <cols>
    <col min="1" max="1" width="3.140625" style="1" customWidth="1"/>
    <col min="2" max="2" width="30.5703125" style="23" customWidth="1"/>
    <col min="3" max="3" width="11" style="19" customWidth="1"/>
    <col min="4" max="4" width="12.28515625" style="19" customWidth="1"/>
    <col min="5" max="7" width="13" style="1" customWidth="1"/>
    <col min="8" max="8" width="16.42578125" style="1" customWidth="1"/>
    <col min="9" max="9" width="13" style="1" customWidth="1"/>
    <col min="10" max="10" width="16.28515625" style="1" customWidth="1"/>
    <col min="11" max="11" width="18.28515625" style="1" customWidth="1"/>
    <col min="12" max="12" width="15.140625" style="1" customWidth="1"/>
    <col min="13" max="13" width="19.140625" style="1" customWidth="1"/>
    <col min="14" max="14" width="9.140625" style="1" customWidth="1"/>
    <col min="15" max="15" width="11.7109375" style="1" bestFit="1" customWidth="1"/>
    <col min="16" max="16" width="10.42578125" style="1" bestFit="1" customWidth="1"/>
    <col min="17" max="247" width="9.140625" style="1" customWidth="1"/>
    <col min="248" max="248" width="3.140625" style="1" customWidth="1"/>
    <col min="249" max="249" width="15.5703125" style="1" customWidth="1"/>
    <col min="250" max="250" width="55.140625" style="1" customWidth="1"/>
    <col min="251" max="251" width="5.85546875" style="1" customWidth="1"/>
    <col min="252" max="252" width="6.85546875" style="1" customWidth="1"/>
    <col min="253" max="16384" width="10.5703125" style="1"/>
  </cols>
  <sheetData>
    <row r="1" spans="1:13" ht="41.25" customHeight="1" x14ac:dyDescent="0.2">
      <c r="A1" s="45" t="s">
        <v>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73.5" customHeight="1" x14ac:dyDescent="0.2">
      <c r="A2" s="54" t="s">
        <v>8</v>
      </c>
      <c r="B2" s="55"/>
      <c r="C2" s="55"/>
      <c r="D2" s="55"/>
      <c r="E2" s="47" t="s">
        <v>9</v>
      </c>
      <c r="F2" s="47"/>
      <c r="G2" s="47"/>
      <c r="H2" s="47"/>
      <c r="I2" s="47"/>
      <c r="J2" s="47"/>
      <c r="K2" s="47"/>
      <c r="L2" s="48"/>
      <c r="M2" s="48"/>
    </row>
    <row r="3" spans="1:13" ht="11.25" customHeight="1" x14ac:dyDescent="0.25">
      <c r="A3" s="14"/>
      <c r="B3" s="17"/>
      <c r="C3" s="20"/>
      <c r="D3" s="20"/>
      <c r="E3" s="15"/>
      <c r="F3" s="15"/>
      <c r="G3" s="15"/>
      <c r="H3" s="15"/>
      <c r="I3" s="15"/>
      <c r="J3" s="15"/>
      <c r="K3" s="15"/>
      <c r="L3" s="9"/>
      <c r="M3" s="9"/>
    </row>
    <row r="4" spans="1:13" ht="40.5" customHeight="1" x14ac:dyDescent="0.2">
      <c r="A4" s="58" t="s">
        <v>0</v>
      </c>
      <c r="B4" s="58" t="s">
        <v>20</v>
      </c>
      <c r="C4" s="58" t="s">
        <v>1</v>
      </c>
      <c r="D4" s="58" t="s">
        <v>2</v>
      </c>
      <c r="E4" s="59" t="s">
        <v>15</v>
      </c>
      <c r="F4" s="59"/>
      <c r="G4" s="59"/>
      <c r="H4" s="60" t="s">
        <v>6</v>
      </c>
      <c r="I4" s="60"/>
      <c r="J4" s="60"/>
      <c r="K4" s="59" t="s">
        <v>19</v>
      </c>
      <c r="L4" s="59"/>
      <c r="M4" s="59"/>
    </row>
    <row r="5" spans="1:13" ht="164.25" customHeight="1" x14ac:dyDescent="0.2">
      <c r="A5" s="58"/>
      <c r="B5" s="58"/>
      <c r="C5" s="58"/>
      <c r="D5" s="58"/>
      <c r="E5" s="13" t="s">
        <v>12</v>
      </c>
      <c r="F5" s="13" t="s">
        <v>13</v>
      </c>
      <c r="G5" s="13" t="s">
        <v>14</v>
      </c>
      <c r="H5" s="30" t="s">
        <v>17</v>
      </c>
      <c r="I5" s="30" t="s">
        <v>3</v>
      </c>
      <c r="J5" s="29" t="s">
        <v>21</v>
      </c>
      <c r="K5" s="30" t="s">
        <v>16</v>
      </c>
      <c r="L5" s="30" t="s">
        <v>5</v>
      </c>
      <c r="M5" s="30" t="s">
        <v>10</v>
      </c>
    </row>
    <row r="6" spans="1:13" s="28" customFormat="1" ht="10.5" x14ac:dyDescent="0.15">
      <c r="A6" s="27">
        <v>1</v>
      </c>
      <c r="B6" s="27">
        <v>2</v>
      </c>
      <c r="C6" s="27">
        <f>B6+1</f>
        <v>3</v>
      </c>
      <c r="D6" s="27">
        <f t="shared" ref="D6:E6" si="0">C6+1</f>
        <v>4</v>
      </c>
      <c r="E6" s="27">
        <f t="shared" si="0"/>
        <v>5</v>
      </c>
      <c r="F6" s="27">
        <v>6</v>
      </c>
      <c r="G6" s="27">
        <v>7</v>
      </c>
      <c r="H6" s="27">
        <v>8</v>
      </c>
      <c r="I6" s="27">
        <f t="shared" ref="I6" si="1">H6+1</f>
        <v>9</v>
      </c>
      <c r="J6" s="27">
        <f t="shared" ref="J6" si="2">I6+1</f>
        <v>10</v>
      </c>
      <c r="K6" s="27">
        <v>11</v>
      </c>
      <c r="L6" s="27">
        <v>12</v>
      </c>
      <c r="M6" s="27">
        <v>13</v>
      </c>
    </row>
    <row r="7" spans="1:13" s="32" customFormat="1" ht="26.25" customHeight="1" x14ac:dyDescent="0.2">
      <c r="A7" s="31">
        <v>1</v>
      </c>
      <c r="B7" s="41" t="s">
        <v>95</v>
      </c>
      <c r="C7" s="39" t="s">
        <v>90</v>
      </c>
      <c r="D7" s="42">
        <v>2.5</v>
      </c>
      <c r="E7" s="40">
        <v>14402.03</v>
      </c>
      <c r="F7" s="40">
        <v>17424</v>
      </c>
      <c r="G7" s="40">
        <v>17484.98</v>
      </c>
      <c r="H7" s="33">
        <f t="shared" ref="H7:H37" si="3">AVERAGE(E7:G7)</f>
        <v>16437.00333333333</v>
      </c>
      <c r="I7" s="33">
        <f t="shared" ref="I7:I37" si="4">SQRT(VAR(E7:G7))</f>
        <v>1762.6023347974244</v>
      </c>
      <c r="J7" s="33">
        <f t="shared" ref="J7" si="5">I7/H7*100</f>
        <v>10.723380041074547</v>
      </c>
      <c r="K7" s="33">
        <f t="shared" ref="K7:K37" si="6">D7*H7</f>
        <v>41092.508333333324</v>
      </c>
      <c r="L7" s="33">
        <f>E7</f>
        <v>14402.03</v>
      </c>
      <c r="M7" s="33">
        <f t="shared" ref="M7:M37" si="7">L7*D7</f>
        <v>36005.075000000004</v>
      </c>
    </row>
    <row r="8" spans="1:13" s="32" customFormat="1" ht="18.75" customHeight="1" x14ac:dyDescent="0.2">
      <c r="A8" s="31">
        <v>2</v>
      </c>
      <c r="B8" s="41" t="s">
        <v>96</v>
      </c>
      <c r="C8" s="39" t="s">
        <v>90</v>
      </c>
      <c r="D8" s="42">
        <v>2.25</v>
      </c>
      <c r="E8" s="40">
        <v>10474.200000000001</v>
      </c>
      <c r="F8" s="40">
        <v>8712</v>
      </c>
      <c r="G8" s="40">
        <v>8742.49</v>
      </c>
      <c r="H8" s="33">
        <f t="shared" si="3"/>
        <v>9309.5633333333335</v>
      </c>
      <c r="I8" s="33">
        <f t="shared" si="4"/>
        <v>1008.7201465388378</v>
      </c>
      <c r="J8" s="33">
        <f t="shared" ref="J8:J101" si="8">I8/H8*100</f>
        <v>10.835311071219285</v>
      </c>
      <c r="K8" s="33">
        <f t="shared" si="6"/>
        <v>20946.517500000002</v>
      </c>
      <c r="L8" s="33">
        <f t="shared" ref="L8:L70" si="9">E8</f>
        <v>10474.200000000001</v>
      </c>
      <c r="M8" s="33">
        <f t="shared" si="7"/>
        <v>23566.95</v>
      </c>
    </row>
    <row r="9" spans="1:13" s="32" customFormat="1" ht="30" customHeight="1" x14ac:dyDescent="0.2">
      <c r="A9" s="31">
        <v>3</v>
      </c>
      <c r="B9" s="41" t="s">
        <v>42</v>
      </c>
      <c r="C9" s="39" t="s">
        <v>93</v>
      </c>
      <c r="D9" s="42">
        <v>270</v>
      </c>
      <c r="E9" s="40">
        <v>1601.6</v>
      </c>
      <c r="F9" s="40">
        <v>1824</v>
      </c>
      <c r="G9" s="40">
        <v>1830.38</v>
      </c>
      <c r="H9" s="33">
        <f t="shared" si="3"/>
        <v>1751.9933333333331</v>
      </c>
      <c r="I9" s="33">
        <f t="shared" si="4"/>
        <v>130.28350675865826</v>
      </c>
      <c r="J9" s="33">
        <f t="shared" si="8"/>
        <v>7.4363015132472885</v>
      </c>
      <c r="K9" s="33">
        <f t="shared" si="6"/>
        <v>473038.19999999995</v>
      </c>
      <c r="L9" s="33">
        <f t="shared" si="9"/>
        <v>1601.6</v>
      </c>
      <c r="M9" s="33">
        <f t="shared" si="7"/>
        <v>432432</v>
      </c>
    </row>
    <row r="10" spans="1:13" s="32" customFormat="1" ht="56.25" customHeight="1" x14ac:dyDescent="0.2">
      <c r="A10" s="31">
        <v>4</v>
      </c>
      <c r="B10" s="41" t="s">
        <v>23</v>
      </c>
      <c r="C10" s="39" t="s">
        <v>91</v>
      </c>
      <c r="D10" s="42">
        <v>1</v>
      </c>
      <c r="E10" s="40">
        <v>5462.5</v>
      </c>
      <c r="F10" s="40">
        <v>6072</v>
      </c>
      <c r="G10" s="40">
        <v>6093.25</v>
      </c>
      <c r="H10" s="33">
        <f t="shared" si="3"/>
        <v>5875.916666666667</v>
      </c>
      <c r="I10" s="33">
        <f t="shared" si="4"/>
        <v>358.18695653713206</v>
      </c>
      <c r="J10" s="33">
        <f t="shared" si="8"/>
        <v>6.0958481349655864</v>
      </c>
      <c r="K10" s="33">
        <f t="shared" si="6"/>
        <v>5875.916666666667</v>
      </c>
      <c r="L10" s="33">
        <f t="shared" si="9"/>
        <v>5462.5</v>
      </c>
      <c r="M10" s="33">
        <f t="shared" si="7"/>
        <v>5462.5</v>
      </c>
    </row>
    <row r="11" spans="1:13" s="32" customFormat="1" ht="29.25" customHeight="1" x14ac:dyDescent="0.2">
      <c r="A11" s="31">
        <v>5</v>
      </c>
      <c r="B11" s="41" t="s">
        <v>24</v>
      </c>
      <c r="C11" s="39" t="s">
        <v>90</v>
      </c>
      <c r="D11" s="42">
        <v>0.5</v>
      </c>
      <c r="E11" s="40">
        <v>6400.9</v>
      </c>
      <c r="F11" s="40">
        <v>7550.4</v>
      </c>
      <c r="G11" s="40">
        <v>7576.83</v>
      </c>
      <c r="H11" s="33">
        <f t="shared" si="3"/>
        <v>7176.0433333333322</v>
      </c>
      <c r="I11" s="33">
        <f t="shared" si="4"/>
        <v>671.42387999931418</v>
      </c>
      <c r="J11" s="33">
        <f t="shared" si="8"/>
        <v>9.3564635664962204</v>
      </c>
      <c r="K11" s="33">
        <f t="shared" si="6"/>
        <v>3588.0216666666661</v>
      </c>
      <c r="L11" s="33">
        <f t="shared" si="9"/>
        <v>6400.9</v>
      </c>
      <c r="M11" s="33">
        <f t="shared" si="7"/>
        <v>3200.45</v>
      </c>
    </row>
    <row r="12" spans="1:13" s="32" customFormat="1" ht="27" customHeight="1" x14ac:dyDescent="0.2">
      <c r="A12" s="31">
        <v>6</v>
      </c>
      <c r="B12" s="41" t="s">
        <v>25</v>
      </c>
      <c r="C12" s="39" t="s">
        <v>91</v>
      </c>
      <c r="D12" s="42">
        <v>4</v>
      </c>
      <c r="E12" s="40">
        <v>5000</v>
      </c>
      <c r="F12" s="40">
        <v>6160</v>
      </c>
      <c r="G12" s="40">
        <v>6181.56</v>
      </c>
      <c r="H12" s="33">
        <f t="shared" si="3"/>
        <v>5780.52</v>
      </c>
      <c r="I12" s="33">
        <f t="shared" si="4"/>
        <v>676.03610199456068</v>
      </c>
      <c r="J12" s="33">
        <f t="shared" si="8"/>
        <v>11.695074180083463</v>
      </c>
      <c r="K12" s="33">
        <f t="shared" si="6"/>
        <v>23122.080000000002</v>
      </c>
      <c r="L12" s="33">
        <f t="shared" si="9"/>
        <v>5000</v>
      </c>
      <c r="M12" s="33">
        <f t="shared" si="7"/>
        <v>20000</v>
      </c>
    </row>
    <row r="13" spans="1:13" s="32" customFormat="1" ht="20.25" customHeight="1" x14ac:dyDescent="0.2">
      <c r="A13" s="31">
        <v>7</v>
      </c>
      <c r="B13" s="41" t="s">
        <v>26</v>
      </c>
      <c r="C13" s="39" t="s">
        <v>92</v>
      </c>
      <c r="D13" s="42">
        <v>3</v>
      </c>
      <c r="E13" s="40">
        <v>1051.3900000000001</v>
      </c>
      <c r="F13" s="40">
        <v>1140</v>
      </c>
      <c r="G13" s="40">
        <v>1144</v>
      </c>
      <c r="H13" s="33">
        <f t="shared" si="3"/>
        <v>1111.7966666666669</v>
      </c>
      <c r="I13" s="33">
        <f t="shared" si="4"/>
        <v>52.351924829306206</v>
      </c>
      <c r="J13" s="33">
        <f t="shared" si="8"/>
        <v>4.7087679248279386</v>
      </c>
      <c r="K13" s="33">
        <f t="shared" si="6"/>
        <v>3335.3900000000003</v>
      </c>
      <c r="L13" s="33">
        <f t="shared" si="9"/>
        <v>1051.3900000000001</v>
      </c>
      <c r="M13" s="33">
        <f t="shared" si="7"/>
        <v>3154.17</v>
      </c>
    </row>
    <row r="14" spans="1:13" s="32" customFormat="1" ht="17.25" customHeight="1" x14ac:dyDescent="0.2">
      <c r="A14" s="31">
        <v>8</v>
      </c>
      <c r="B14" s="41" t="s">
        <v>97</v>
      </c>
      <c r="C14" s="39" t="s">
        <v>90</v>
      </c>
      <c r="D14" s="42">
        <v>0.25</v>
      </c>
      <c r="E14" s="40">
        <v>17364.43</v>
      </c>
      <c r="F14" s="40">
        <v>21008</v>
      </c>
      <c r="G14" s="40">
        <v>21081.53</v>
      </c>
      <c r="H14" s="33">
        <f t="shared" si="3"/>
        <v>19817.986666666668</v>
      </c>
      <c r="I14" s="33">
        <f t="shared" si="4"/>
        <v>2125.1604416216041</v>
      </c>
      <c r="J14" s="33">
        <f t="shared" si="8"/>
        <v>10.723392226295459</v>
      </c>
      <c r="K14" s="33">
        <f t="shared" si="6"/>
        <v>4954.4966666666669</v>
      </c>
      <c r="L14" s="33">
        <f t="shared" si="9"/>
        <v>17364.43</v>
      </c>
      <c r="M14" s="33">
        <f t="shared" si="7"/>
        <v>4341.1075000000001</v>
      </c>
    </row>
    <row r="15" spans="1:13" s="32" customFormat="1" ht="17.25" customHeight="1" x14ac:dyDescent="0.2">
      <c r="A15" s="31">
        <v>9</v>
      </c>
      <c r="B15" s="41" t="s">
        <v>98</v>
      </c>
      <c r="C15" s="39" t="s">
        <v>90</v>
      </c>
      <c r="D15" s="42">
        <v>0.25</v>
      </c>
      <c r="E15" s="40">
        <v>19152.45</v>
      </c>
      <c r="F15" s="40">
        <v>23171.200000000001</v>
      </c>
      <c r="G15" s="40">
        <v>23252.3</v>
      </c>
      <c r="H15" s="33">
        <f t="shared" si="3"/>
        <v>21858.649999999998</v>
      </c>
      <c r="I15" s="33">
        <f t="shared" si="4"/>
        <v>2343.9887227757727</v>
      </c>
      <c r="J15" s="33">
        <f t="shared" si="8"/>
        <v>10.723391987957962</v>
      </c>
      <c r="K15" s="33">
        <f t="shared" si="6"/>
        <v>5464.6624999999995</v>
      </c>
      <c r="L15" s="33">
        <f t="shared" si="9"/>
        <v>19152.45</v>
      </c>
      <c r="M15" s="33">
        <f t="shared" si="7"/>
        <v>4788.1125000000002</v>
      </c>
    </row>
    <row r="16" spans="1:13" s="32" customFormat="1" ht="18" customHeight="1" x14ac:dyDescent="0.2">
      <c r="A16" s="31">
        <v>10</v>
      </c>
      <c r="B16" s="41" t="s">
        <v>27</v>
      </c>
      <c r="C16" s="39" t="s">
        <v>90</v>
      </c>
      <c r="D16" s="42">
        <v>0.25</v>
      </c>
      <c r="E16" s="40">
        <v>10114.48</v>
      </c>
      <c r="F16" s="40">
        <v>12236.8</v>
      </c>
      <c r="G16" s="40">
        <v>12279.63</v>
      </c>
      <c r="H16" s="33">
        <f t="shared" si="3"/>
        <v>11543.636666666665</v>
      </c>
      <c r="I16" s="33">
        <f t="shared" si="4"/>
        <v>1237.8712314426459</v>
      </c>
      <c r="J16" s="33">
        <f t="shared" si="8"/>
        <v>10.723407771635046</v>
      </c>
      <c r="K16" s="33">
        <f t="shared" si="6"/>
        <v>2885.9091666666664</v>
      </c>
      <c r="L16" s="33">
        <f t="shared" si="9"/>
        <v>10114.48</v>
      </c>
      <c r="M16" s="33">
        <f t="shared" si="7"/>
        <v>2528.62</v>
      </c>
    </row>
    <row r="17" spans="1:13" s="32" customFormat="1" ht="17.25" customHeight="1" x14ac:dyDescent="0.2">
      <c r="A17" s="31">
        <v>11</v>
      </c>
      <c r="B17" s="41" t="s">
        <v>28</v>
      </c>
      <c r="C17" s="39" t="s">
        <v>92</v>
      </c>
      <c r="D17" s="42">
        <v>3</v>
      </c>
      <c r="E17" s="40">
        <v>1391.4</v>
      </c>
      <c r="F17" s="40">
        <v>1817.6</v>
      </c>
      <c r="G17" s="40">
        <v>1823.96</v>
      </c>
      <c r="H17" s="33">
        <f t="shared" si="3"/>
        <v>1677.6533333333334</v>
      </c>
      <c r="I17" s="33">
        <f t="shared" si="4"/>
        <v>247.92305365442098</v>
      </c>
      <c r="J17" s="33">
        <f t="shared" si="8"/>
        <v>14.777966861712846</v>
      </c>
      <c r="K17" s="33">
        <f t="shared" si="6"/>
        <v>5032.96</v>
      </c>
      <c r="L17" s="33">
        <f t="shared" si="9"/>
        <v>1391.4</v>
      </c>
      <c r="M17" s="33">
        <f t="shared" si="7"/>
        <v>4174.2000000000007</v>
      </c>
    </row>
    <row r="18" spans="1:13" s="32" customFormat="1" ht="16.5" customHeight="1" x14ac:dyDescent="0.2">
      <c r="A18" s="31">
        <v>12</v>
      </c>
      <c r="B18" s="41" t="s">
        <v>99</v>
      </c>
      <c r="C18" s="39" t="s">
        <v>90</v>
      </c>
      <c r="D18" s="42">
        <v>0.5</v>
      </c>
      <c r="E18" s="40">
        <v>7361.04</v>
      </c>
      <c r="F18" s="40">
        <v>8905.6</v>
      </c>
      <c r="G18" s="40">
        <v>8936.77</v>
      </c>
      <c r="H18" s="33">
        <f t="shared" si="3"/>
        <v>8401.1366666666672</v>
      </c>
      <c r="I18" s="33">
        <f t="shared" si="4"/>
        <v>900.8849533838013</v>
      </c>
      <c r="J18" s="33">
        <f t="shared" si="8"/>
        <v>10.723369814447345</v>
      </c>
      <c r="K18" s="33">
        <f t="shared" si="6"/>
        <v>4200.5683333333336</v>
      </c>
      <c r="L18" s="33">
        <f t="shared" si="9"/>
        <v>7361.04</v>
      </c>
      <c r="M18" s="33">
        <f t="shared" si="7"/>
        <v>3680.52</v>
      </c>
    </row>
    <row r="19" spans="1:13" s="32" customFormat="1" ht="21.75" customHeight="1" x14ac:dyDescent="0.2">
      <c r="A19" s="31">
        <v>13</v>
      </c>
      <c r="B19" s="41" t="s">
        <v>100</v>
      </c>
      <c r="C19" s="39" t="s">
        <v>93</v>
      </c>
      <c r="D19" s="42">
        <v>2</v>
      </c>
      <c r="E19" s="40">
        <v>103.5</v>
      </c>
      <c r="F19" s="40">
        <v>116.28</v>
      </c>
      <c r="G19" s="40">
        <v>116.685</v>
      </c>
      <c r="H19" s="33">
        <f t="shared" si="3"/>
        <v>112.15500000000002</v>
      </c>
      <c r="I19" s="33">
        <f t="shared" si="4"/>
        <v>7.4981847803318384</v>
      </c>
      <c r="J19" s="33">
        <f t="shared" si="8"/>
        <v>6.6855555082981928</v>
      </c>
      <c r="K19" s="33">
        <f t="shared" si="6"/>
        <v>224.31000000000003</v>
      </c>
      <c r="L19" s="33">
        <f t="shared" si="9"/>
        <v>103.5</v>
      </c>
      <c r="M19" s="33">
        <f t="shared" si="7"/>
        <v>207</v>
      </c>
    </row>
    <row r="20" spans="1:13" s="32" customFormat="1" ht="71.25" customHeight="1" x14ac:dyDescent="0.2">
      <c r="A20" s="31">
        <v>14</v>
      </c>
      <c r="B20" s="41" t="s">
        <v>29</v>
      </c>
      <c r="C20" s="39" t="s">
        <v>93</v>
      </c>
      <c r="D20" s="42">
        <v>4</v>
      </c>
      <c r="E20" s="40">
        <v>9864.7000000000007</v>
      </c>
      <c r="F20" s="40">
        <v>13724.8</v>
      </c>
      <c r="G20" s="40">
        <v>13772.84</v>
      </c>
      <c r="H20" s="33">
        <f t="shared" si="3"/>
        <v>12454.113333333333</v>
      </c>
      <c r="I20" s="33">
        <f t="shared" si="4"/>
        <v>2242.626366235218</v>
      </c>
      <c r="J20" s="33">
        <f t="shared" si="8"/>
        <v>18.007113844330025</v>
      </c>
      <c r="K20" s="33">
        <f t="shared" si="6"/>
        <v>49816.453333333331</v>
      </c>
      <c r="L20" s="33">
        <f t="shared" si="9"/>
        <v>9864.7000000000007</v>
      </c>
      <c r="M20" s="33">
        <f t="shared" si="7"/>
        <v>39458.800000000003</v>
      </c>
    </row>
    <row r="21" spans="1:13" s="32" customFormat="1" ht="22.5" customHeight="1" x14ac:dyDescent="0.2">
      <c r="A21" s="31">
        <v>15</v>
      </c>
      <c r="B21" s="41" t="s">
        <v>30</v>
      </c>
      <c r="C21" s="39" t="s">
        <v>90</v>
      </c>
      <c r="D21" s="42">
        <v>0.5</v>
      </c>
      <c r="E21" s="40">
        <v>8001.13</v>
      </c>
      <c r="F21" s="40">
        <v>9680</v>
      </c>
      <c r="G21" s="40">
        <v>9713.8799999999992</v>
      </c>
      <c r="H21" s="33">
        <f t="shared" si="3"/>
        <v>9131.67</v>
      </c>
      <c r="I21" s="33">
        <f t="shared" si="4"/>
        <v>979.22289714854992</v>
      </c>
      <c r="J21" s="33">
        <f t="shared" si="8"/>
        <v>10.723371487893779</v>
      </c>
      <c r="K21" s="33">
        <f t="shared" si="6"/>
        <v>4565.835</v>
      </c>
      <c r="L21" s="33">
        <f t="shared" si="9"/>
        <v>8001.13</v>
      </c>
      <c r="M21" s="33">
        <f t="shared" si="7"/>
        <v>4000.5650000000001</v>
      </c>
    </row>
    <row r="22" spans="1:13" s="32" customFormat="1" ht="45" customHeight="1" x14ac:dyDescent="0.2">
      <c r="A22" s="31">
        <v>16</v>
      </c>
      <c r="B22" s="41" t="s">
        <v>31</v>
      </c>
      <c r="C22" s="39" t="s">
        <v>94</v>
      </c>
      <c r="D22" s="42">
        <v>1</v>
      </c>
      <c r="E22" s="40">
        <v>1724</v>
      </c>
      <c r="F22" s="40">
        <v>1724.8</v>
      </c>
      <c r="G22" s="40">
        <v>1730.84</v>
      </c>
      <c r="H22" s="33">
        <f t="shared" si="3"/>
        <v>1726.5466666666669</v>
      </c>
      <c r="I22" s="33">
        <f t="shared" si="4"/>
        <v>3.7395899953515039</v>
      </c>
      <c r="J22" s="33">
        <f t="shared" si="8"/>
        <v>0.21659362399808696</v>
      </c>
      <c r="K22" s="33">
        <f t="shared" si="6"/>
        <v>1726.5466666666669</v>
      </c>
      <c r="L22" s="33">
        <v>1724</v>
      </c>
      <c r="M22" s="33">
        <f t="shared" si="7"/>
        <v>1724</v>
      </c>
    </row>
    <row r="23" spans="1:13" s="32" customFormat="1" ht="22.5" customHeight="1" x14ac:dyDescent="0.2">
      <c r="A23" s="31">
        <v>17</v>
      </c>
      <c r="B23" s="41" t="s">
        <v>101</v>
      </c>
      <c r="C23" s="39" t="s">
        <v>90</v>
      </c>
      <c r="D23" s="42">
        <v>0.25</v>
      </c>
      <c r="E23" s="40">
        <v>4291.51</v>
      </c>
      <c r="F23" s="40">
        <v>5192</v>
      </c>
      <c r="G23" s="40">
        <v>5210.17</v>
      </c>
      <c r="H23" s="33">
        <f t="shared" si="3"/>
        <v>4897.8933333333334</v>
      </c>
      <c r="I23" s="33">
        <f t="shared" si="4"/>
        <v>525.2219506392828</v>
      </c>
      <c r="J23" s="33">
        <f t="shared" si="8"/>
        <v>10.723425662719267</v>
      </c>
      <c r="K23" s="33">
        <f t="shared" si="6"/>
        <v>1224.4733333333334</v>
      </c>
      <c r="L23" s="33">
        <f t="shared" si="9"/>
        <v>4291.51</v>
      </c>
      <c r="M23" s="33">
        <f t="shared" si="7"/>
        <v>1072.8775000000001</v>
      </c>
    </row>
    <row r="24" spans="1:13" s="32" customFormat="1" ht="25.5" customHeight="1" x14ac:dyDescent="0.2">
      <c r="A24" s="31">
        <v>18</v>
      </c>
      <c r="B24" s="41" t="s">
        <v>119</v>
      </c>
      <c r="C24" s="39" t="s">
        <v>90</v>
      </c>
      <c r="D24" s="42">
        <v>0.25</v>
      </c>
      <c r="E24" s="40">
        <v>6122.6</v>
      </c>
      <c r="F24" s="40">
        <v>7744</v>
      </c>
      <c r="G24" s="40">
        <v>7771.1</v>
      </c>
      <c r="H24" s="33">
        <f t="shared" si="3"/>
        <v>7212.5666666666666</v>
      </c>
      <c r="I24" s="33">
        <f t="shared" si="4"/>
        <v>944.03607099164333</v>
      </c>
      <c r="J24" s="33">
        <f t="shared" si="8"/>
        <v>13.088767350388119</v>
      </c>
      <c r="K24" s="33">
        <f t="shared" si="6"/>
        <v>1803.1416666666667</v>
      </c>
      <c r="L24" s="33">
        <f t="shared" si="9"/>
        <v>6122.6</v>
      </c>
      <c r="M24" s="33">
        <f t="shared" si="7"/>
        <v>1530.65</v>
      </c>
    </row>
    <row r="25" spans="1:13" s="32" customFormat="1" ht="26.25" customHeight="1" x14ac:dyDescent="0.2">
      <c r="A25" s="31">
        <v>19</v>
      </c>
      <c r="B25" s="41" t="s">
        <v>120</v>
      </c>
      <c r="C25" s="39" t="s">
        <v>90</v>
      </c>
      <c r="D25" s="42">
        <v>0.25</v>
      </c>
      <c r="E25" s="40">
        <v>7194.06</v>
      </c>
      <c r="F25" s="40">
        <v>9099.2000000000007</v>
      </c>
      <c r="G25" s="40">
        <v>9131.0499999999993</v>
      </c>
      <c r="H25" s="33">
        <f t="shared" si="3"/>
        <v>8474.77</v>
      </c>
      <c r="I25" s="33">
        <f t="shared" si="4"/>
        <v>1109.241715632799</v>
      </c>
      <c r="J25" s="33">
        <f t="shared" si="8"/>
        <v>13.088753035572633</v>
      </c>
      <c r="K25" s="33">
        <f t="shared" si="6"/>
        <v>2118.6925000000001</v>
      </c>
      <c r="L25" s="33">
        <f t="shared" si="9"/>
        <v>7194.06</v>
      </c>
      <c r="M25" s="33">
        <f t="shared" si="7"/>
        <v>1798.5150000000001</v>
      </c>
    </row>
    <row r="26" spans="1:13" s="32" customFormat="1" ht="17.25" customHeight="1" x14ac:dyDescent="0.2">
      <c r="A26" s="31">
        <v>20</v>
      </c>
      <c r="B26" s="41" t="s">
        <v>121</v>
      </c>
      <c r="C26" s="39" t="s">
        <v>90</v>
      </c>
      <c r="D26" s="42">
        <v>0.75</v>
      </c>
      <c r="E26" s="40">
        <v>6122.6</v>
      </c>
      <c r="F26" s="40">
        <v>7744</v>
      </c>
      <c r="G26" s="40">
        <v>7771.1</v>
      </c>
      <c r="H26" s="33">
        <f t="shared" si="3"/>
        <v>7212.5666666666666</v>
      </c>
      <c r="I26" s="33">
        <f t="shared" si="4"/>
        <v>944.03607099164333</v>
      </c>
      <c r="J26" s="33">
        <f t="shared" si="8"/>
        <v>13.088767350388119</v>
      </c>
      <c r="K26" s="33">
        <f t="shared" si="6"/>
        <v>5409.4250000000002</v>
      </c>
      <c r="L26" s="33">
        <f t="shared" si="9"/>
        <v>6122.6</v>
      </c>
      <c r="M26" s="33">
        <f t="shared" si="7"/>
        <v>4591.9500000000007</v>
      </c>
    </row>
    <row r="27" spans="1:13" s="32" customFormat="1" ht="27" customHeight="1" x14ac:dyDescent="0.2">
      <c r="A27" s="31">
        <v>21</v>
      </c>
      <c r="B27" s="41" t="s">
        <v>122</v>
      </c>
      <c r="C27" s="39" t="s">
        <v>90</v>
      </c>
      <c r="D27" s="42">
        <v>0.25</v>
      </c>
      <c r="E27" s="40">
        <v>9949.23</v>
      </c>
      <c r="F27" s="40">
        <v>12584</v>
      </c>
      <c r="G27" s="40">
        <v>12628.04</v>
      </c>
      <c r="H27" s="33">
        <f t="shared" si="3"/>
        <v>11720.423333333334</v>
      </c>
      <c r="I27" s="33">
        <f t="shared" si="4"/>
        <v>1534.0564684630392</v>
      </c>
      <c r="J27" s="33">
        <f t="shared" si="8"/>
        <v>13.088746240932473</v>
      </c>
      <c r="K27" s="33">
        <f t="shared" si="6"/>
        <v>2930.1058333333335</v>
      </c>
      <c r="L27" s="33">
        <f t="shared" si="9"/>
        <v>9949.23</v>
      </c>
      <c r="M27" s="33">
        <f t="shared" si="7"/>
        <v>2487.3074999999999</v>
      </c>
    </row>
    <row r="28" spans="1:13" s="32" customFormat="1" ht="28.5" customHeight="1" x14ac:dyDescent="0.2">
      <c r="A28" s="31">
        <v>22</v>
      </c>
      <c r="B28" s="41" t="s">
        <v>123</v>
      </c>
      <c r="C28" s="39" t="s">
        <v>90</v>
      </c>
      <c r="D28" s="42">
        <v>0.5</v>
      </c>
      <c r="E28" s="40">
        <v>16748.599999999999</v>
      </c>
      <c r="F28" s="40">
        <v>21184</v>
      </c>
      <c r="G28" s="40">
        <v>21258.14</v>
      </c>
      <c r="H28" s="33">
        <f t="shared" si="3"/>
        <v>19730.246666666666</v>
      </c>
      <c r="I28" s="33">
        <f t="shared" si="4"/>
        <v>2582.4478346199794</v>
      </c>
      <c r="J28" s="33">
        <f t="shared" si="8"/>
        <v>13.088776223882212</v>
      </c>
      <c r="K28" s="33">
        <f t="shared" si="6"/>
        <v>9865.123333333333</v>
      </c>
      <c r="L28" s="33">
        <f t="shared" si="9"/>
        <v>16748.599999999999</v>
      </c>
      <c r="M28" s="33">
        <f t="shared" si="7"/>
        <v>8374.2999999999993</v>
      </c>
    </row>
    <row r="29" spans="1:13" s="32" customFormat="1" ht="20.25" customHeight="1" x14ac:dyDescent="0.2">
      <c r="A29" s="31">
        <v>23</v>
      </c>
      <c r="B29" s="41" t="s">
        <v>43</v>
      </c>
      <c r="C29" s="39" t="s">
        <v>90</v>
      </c>
      <c r="D29" s="42">
        <v>0.75</v>
      </c>
      <c r="E29" s="40">
        <v>7653.25</v>
      </c>
      <c r="F29" s="40">
        <v>9680</v>
      </c>
      <c r="G29" s="40">
        <v>9713.8799999999992</v>
      </c>
      <c r="H29" s="33">
        <f t="shared" si="3"/>
        <v>9015.7099999999991</v>
      </c>
      <c r="I29" s="33">
        <f t="shared" si="4"/>
        <v>1180.0465678523094</v>
      </c>
      <c r="J29" s="33">
        <f t="shared" si="8"/>
        <v>13.088781336714575</v>
      </c>
      <c r="K29" s="33">
        <f t="shared" si="6"/>
        <v>6761.7824999999993</v>
      </c>
      <c r="L29" s="33">
        <f t="shared" si="9"/>
        <v>7653.25</v>
      </c>
      <c r="M29" s="33">
        <f t="shared" si="7"/>
        <v>5739.9375</v>
      </c>
    </row>
    <row r="30" spans="1:13" s="44" customFormat="1" ht="57.75" customHeight="1" x14ac:dyDescent="0.2">
      <c r="A30" s="31">
        <v>24</v>
      </c>
      <c r="B30" s="41" t="s">
        <v>102</v>
      </c>
      <c r="C30" s="39" t="s">
        <v>116</v>
      </c>
      <c r="D30" s="42">
        <v>128</v>
      </c>
      <c r="E30" s="40">
        <v>89.69</v>
      </c>
      <c r="F30" s="40">
        <v>254.4</v>
      </c>
      <c r="G30" s="40">
        <v>255.29</v>
      </c>
      <c r="H30" s="33">
        <f t="shared" si="3"/>
        <v>199.79333333333332</v>
      </c>
      <c r="I30" s="33">
        <f t="shared" si="4"/>
        <v>95.353322088605452</v>
      </c>
      <c r="J30" s="33">
        <f t="shared" si="8"/>
        <v>47.725977888120454</v>
      </c>
      <c r="K30" s="33">
        <f t="shared" si="6"/>
        <v>25573.546666666665</v>
      </c>
      <c r="L30" s="33">
        <v>89.69</v>
      </c>
      <c r="M30" s="33">
        <f t="shared" si="7"/>
        <v>11480.32</v>
      </c>
    </row>
    <row r="31" spans="1:13" s="32" customFormat="1" ht="16.5" customHeight="1" x14ac:dyDescent="0.2">
      <c r="A31" s="31">
        <v>25</v>
      </c>
      <c r="B31" s="41" t="s">
        <v>103</v>
      </c>
      <c r="C31" s="39" t="s">
        <v>90</v>
      </c>
      <c r="D31" s="42">
        <v>0.25</v>
      </c>
      <c r="E31" s="40">
        <v>15369.75</v>
      </c>
      <c r="F31" s="40">
        <v>19440</v>
      </c>
      <c r="G31" s="40">
        <v>19508.04</v>
      </c>
      <c r="H31" s="33">
        <f t="shared" si="3"/>
        <v>18105.93</v>
      </c>
      <c r="I31" s="33">
        <f t="shared" si="4"/>
        <v>2369.845586678598</v>
      </c>
      <c r="J31" s="33">
        <f t="shared" si="8"/>
        <v>13.088781336714536</v>
      </c>
      <c r="K31" s="33">
        <f t="shared" si="6"/>
        <v>4526.4825000000001</v>
      </c>
      <c r="L31" s="33">
        <f t="shared" si="9"/>
        <v>15369.75</v>
      </c>
      <c r="M31" s="33">
        <f t="shared" si="7"/>
        <v>3842.4375</v>
      </c>
    </row>
    <row r="32" spans="1:13" s="32" customFormat="1" ht="16.5" customHeight="1" x14ac:dyDescent="0.2">
      <c r="A32" s="31">
        <v>26</v>
      </c>
      <c r="B32" s="41" t="s">
        <v>118</v>
      </c>
      <c r="C32" s="39" t="s">
        <v>90</v>
      </c>
      <c r="D32" s="42">
        <v>0.25</v>
      </c>
      <c r="E32" s="40">
        <v>15369.75</v>
      </c>
      <c r="F32" s="40">
        <v>19440</v>
      </c>
      <c r="G32" s="40">
        <v>19508.04</v>
      </c>
      <c r="H32" s="33">
        <f t="shared" si="3"/>
        <v>18105.93</v>
      </c>
      <c r="I32" s="33">
        <f t="shared" si="4"/>
        <v>2369.845586678598</v>
      </c>
      <c r="J32" s="33">
        <f t="shared" si="8"/>
        <v>13.088781336714536</v>
      </c>
      <c r="K32" s="33">
        <f t="shared" si="6"/>
        <v>4526.4825000000001</v>
      </c>
      <c r="L32" s="33">
        <f t="shared" si="9"/>
        <v>15369.75</v>
      </c>
      <c r="M32" s="33">
        <f t="shared" si="7"/>
        <v>3842.4375</v>
      </c>
    </row>
    <row r="33" spans="1:13" s="32" customFormat="1" ht="16.5" customHeight="1" x14ac:dyDescent="0.2">
      <c r="A33" s="31">
        <v>27</v>
      </c>
      <c r="B33" s="41" t="s">
        <v>44</v>
      </c>
      <c r="C33" s="39" t="s">
        <v>90</v>
      </c>
      <c r="D33" s="42">
        <v>0.25</v>
      </c>
      <c r="E33" s="40">
        <v>9949.23</v>
      </c>
      <c r="F33" s="40">
        <v>19440</v>
      </c>
      <c r="G33" s="40">
        <v>19508.04</v>
      </c>
      <c r="H33" s="33">
        <f t="shared" si="3"/>
        <v>16299.090000000002</v>
      </c>
      <c r="I33" s="33">
        <f t="shared" si="4"/>
        <v>5499.2453005025973</v>
      </c>
      <c r="J33" s="33">
        <f t="shared" si="8"/>
        <v>33.739584851072038</v>
      </c>
      <c r="K33" s="33">
        <f t="shared" si="6"/>
        <v>4074.7725000000005</v>
      </c>
      <c r="L33" s="33">
        <f t="shared" si="9"/>
        <v>9949.23</v>
      </c>
      <c r="M33" s="33">
        <f t="shared" si="7"/>
        <v>2487.3074999999999</v>
      </c>
    </row>
    <row r="34" spans="1:13" s="32" customFormat="1" ht="17.25" customHeight="1" x14ac:dyDescent="0.2">
      <c r="A34" s="31">
        <v>28</v>
      </c>
      <c r="B34" s="41" t="s">
        <v>45</v>
      </c>
      <c r="C34" s="39" t="s">
        <v>90</v>
      </c>
      <c r="D34" s="42">
        <v>0.25</v>
      </c>
      <c r="E34" s="40">
        <v>4579.3</v>
      </c>
      <c r="F34" s="40">
        <v>5792</v>
      </c>
      <c r="G34" s="40">
        <v>5812.27</v>
      </c>
      <c r="H34" s="33">
        <f t="shared" si="3"/>
        <v>5394.5233333333335</v>
      </c>
      <c r="I34" s="33">
        <f t="shared" si="4"/>
        <v>706.07685887114144</v>
      </c>
      <c r="J34" s="33">
        <f t="shared" si="8"/>
        <v>13.088771986733608</v>
      </c>
      <c r="K34" s="33">
        <f t="shared" si="6"/>
        <v>1348.6308333333334</v>
      </c>
      <c r="L34" s="33">
        <f t="shared" si="9"/>
        <v>4579.3</v>
      </c>
      <c r="M34" s="33">
        <f t="shared" si="7"/>
        <v>1144.825</v>
      </c>
    </row>
    <row r="35" spans="1:13" s="32" customFormat="1" ht="21.75" customHeight="1" x14ac:dyDescent="0.2">
      <c r="A35" s="31">
        <v>29</v>
      </c>
      <c r="B35" s="41" t="s">
        <v>117</v>
      </c>
      <c r="C35" s="39" t="s">
        <v>90</v>
      </c>
      <c r="D35" s="42">
        <v>0.5</v>
      </c>
      <c r="E35" s="40">
        <v>5510.34</v>
      </c>
      <c r="F35" s="40">
        <v>6814.72</v>
      </c>
      <c r="G35" s="40">
        <v>6838.57</v>
      </c>
      <c r="H35" s="33">
        <f t="shared" si="3"/>
        <v>6387.876666666667</v>
      </c>
      <c r="I35" s="33">
        <f t="shared" si="4"/>
        <v>760.06260047007527</v>
      </c>
      <c r="J35" s="33">
        <f t="shared" si="8"/>
        <v>11.898517146335145</v>
      </c>
      <c r="K35" s="33">
        <f t="shared" si="6"/>
        <v>3193.9383333333335</v>
      </c>
      <c r="L35" s="33">
        <f t="shared" si="9"/>
        <v>5510.34</v>
      </c>
      <c r="M35" s="33">
        <f t="shared" si="7"/>
        <v>2755.17</v>
      </c>
    </row>
    <row r="36" spans="1:13" s="32" customFormat="1" ht="20.25" customHeight="1" x14ac:dyDescent="0.2">
      <c r="A36" s="31">
        <v>30</v>
      </c>
      <c r="B36" s="41" t="s">
        <v>46</v>
      </c>
      <c r="C36" s="39" t="s">
        <v>90</v>
      </c>
      <c r="D36" s="42">
        <v>0.25</v>
      </c>
      <c r="E36" s="40">
        <v>11688.6</v>
      </c>
      <c r="F36" s="40">
        <v>14784</v>
      </c>
      <c r="G36" s="40">
        <v>14835.74</v>
      </c>
      <c r="H36" s="33">
        <f t="shared" si="3"/>
        <v>13769.446666666665</v>
      </c>
      <c r="I36" s="33">
        <f t="shared" si="4"/>
        <v>1802.2517567014315</v>
      </c>
      <c r="J36" s="33">
        <f t="shared" si="8"/>
        <v>13.088774010537085</v>
      </c>
      <c r="K36" s="33">
        <f t="shared" si="6"/>
        <v>3442.3616666666662</v>
      </c>
      <c r="L36" s="33">
        <f t="shared" si="9"/>
        <v>11688.6</v>
      </c>
      <c r="M36" s="33">
        <f t="shared" si="7"/>
        <v>2922.15</v>
      </c>
    </row>
    <row r="37" spans="1:13" s="32" customFormat="1" ht="59.25" customHeight="1" x14ac:dyDescent="0.2">
      <c r="A37" s="31">
        <v>31</v>
      </c>
      <c r="B37" s="41" t="s">
        <v>104</v>
      </c>
      <c r="C37" s="39" t="s">
        <v>93</v>
      </c>
      <c r="D37" s="42">
        <v>1</v>
      </c>
      <c r="E37" s="40">
        <v>5073.2</v>
      </c>
      <c r="F37" s="40">
        <v>7376</v>
      </c>
      <c r="G37" s="40">
        <v>7401.82</v>
      </c>
      <c r="H37" s="33">
        <f t="shared" si="3"/>
        <v>6617.0066666666671</v>
      </c>
      <c r="I37" s="33">
        <f t="shared" si="4"/>
        <v>1337.0381206732009</v>
      </c>
      <c r="J37" s="33">
        <f t="shared" si="8"/>
        <v>20.206086951801986</v>
      </c>
      <c r="K37" s="33">
        <f t="shared" si="6"/>
        <v>6617.0066666666671</v>
      </c>
      <c r="L37" s="33">
        <f t="shared" si="9"/>
        <v>5073.2</v>
      </c>
      <c r="M37" s="33">
        <f t="shared" si="7"/>
        <v>5073.2</v>
      </c>
    </row>
    <row r="38" spans="1:13" s="32" customFormat="1" ht="70.5" customHeight="1" x14ac:dyDescent="0.2">
      <c r="A38" s="31">
        <v>32</v>
      </c>
      <c r="B38" s="41" t="s">
        <v>105</v>
      </c>
      <c r="C38" s="39" t="s">
        <v>22</v>
      </c>
      <c r="D38" s="42">
        <v>1</v>
      </c>
      <c r="E38" s="40">
        <v>5073.2</v>
      </c>
      <c r="F38" s="40">
        <v>7376</v>
      </c>
      <c r="G38" s="40">
        <v>7401.82</v>
      </c>
      <c r="H38" s="33">
        <f t="shared" ref="H38:H69" si="10">AVERAGE(E38:G38)</f>
        <v>6617.0066666666671</v>
      </c>
      <c r="I38" s="33">
        <f t="shared" ref="I38:I69" si="11">SQRT(VAR(E38:G38))</f>
        <v>1337.0381206732009</v>
      </c>
      <c r="J38" s="33">
        <f t="shared" si="8"/>
        <v>20.206086951801986</v>
      </c>
      <c r="K38" s="33">
        <f t="shared" ref="K38:K69" si="12">D38*H38</f>
        <v>6617.0066666666671</v>
      </c>
      <c r="L38" s="33">
        <f t="shared" si="9"/>
        <v>5073.2</v>
      </c>
      <c r="M38" s="33">
        <f t="shared" ref="M38:M69" si="13">L38*D38</f>
        <v>5073.2</v>
      </c>
    </row>
    <row r="39" spans="1:13" s="32" customFormat="1" ht="19.5" customHeight="1" x14ac:dyDescent="0.2">
      <c r="A39" s="31">
        <v>33</v>
      </c>
      <c r="B39" s="41" t="s">
        <v>106</v>
      </c>
      <c r="C39" s="39" t="s">
        <v>92</v>
      </c>
      <c r="D39" s="42">
        <v>1</v>
      </c>
      <c r="E39" s="40">
        <v>2735.04</v>
      </c>
      <c r="F39" s="40">
        <v>3408</v>
      </c>
      <c r="G39" s="40">
        <v>3419.93</v>
      </c>
      <c r="H39" s="33">
        <f t="shared" si="10"/>
        <v>3187.6566666666663</v>
      </c>
      <c r="I39" s="33">
        <f t="shared" si="11"/>
        <v>392.02291569923983</v>
      </c>
      <c r="J39" s="33">
        <f t="shared" si="8"/>
        <v>12.298153681311556</v>
      </c>
      <c r="K39" s="33">
        <f t="shared" si="12"/>
        <v>3187.6566666666663</v>
      </c>
      <c r="L39" s="33">
        <f t="shared" si="9"/>
        <v>2735.04</v>
      </c>
      <c r="M39" s="33">
        <f t="shared" si="13"/>
        <v>2735.04</v>
      </c>
    </row>
    <row r="40" spans="1:13" s="32" customFormat="1" ht="69" customHeight="1" x14ac:dyDescent="0.2">
      <c r="A40" s="31">
        <v>34</v>
      </c>
      <c r="B40" s="41" t="s">
        <v>32</v>
      </c>
      <c r="C40" s="39" t="s">
        <v>22</v>
      </c>
      <c r="D40" s="42">
        <v>2</v>
      </c>
      <c r="E40" s="40">
        <v>5885</v>
      </c>
      <c r="F40" s="40">
        <v>8560</v>
      </c>
      <c r="G40" s="40">
        <v>8589.9599999999991</v>
      </c>
      <c r="H40" s="33">
        <f t="shared" si="10"/>
        <v>7678.32</v>
      </c>
      <c r="I40" s="33">
        <f t="shared" si="11"/>
        <v>1553.132920003952</v>
      </c>
      <c r="J40" s="33">
        <f t="shared" si="8"/>
        <v>20.22750966362371</v>
      </c>
      <c r="K40" s="33">
        <f t="shared" si="12"/>
        <v>15356.64</v>
      </c>
      <c r="L40" s="33">
        <f t="shared" si="9"/>
        <v>5885</v>
      </c>
      <c r="M40" s="33">
        <f t="shared" si="13"/>
        <v>11770</v>
      </c>
    </row>
    <row r="41" spans="1:13" s="32" customFormat="1" ht="74.25" customHeight="1" x14ac:dyDescent="0.2">
      <c r="A41" s="31">
        <v>35</v>
      </c>
      <c r="B41" s="41" t="s">
        <v>33</v>
      </c>
      <c r="C41" s="39" t="s">
        <v>22</v>
      </c>
      <c r="D41" s="42">
        <v>2</v>
      </c>
      <c r="E41" s="40">
        <v>5885</v>
      </c>
      <c r="F41" s="40">
        <v>8560</v>
      </c>
      <c r="G41" s="40">
        <v>8589.9599999999991</v>
      </c>
      <c r="H41" s="33">
        <f t="shared" si="10"/>
        <v>7678.32</v>
      </c>
      <c r="I41" s="33">
        <f t="shared" si="11"/>
        <v>1553.132920003952</v>
      </c>
      <c r="J41" s="33">
        <f t="shared" si="8"/>
        <v>20.22750966362371</v>
      </c>
      <c r="K41" s="33">
        <f t="shared" si="12"/>
        <v>15356.64</v>
      </c>
      <c r="L41" s="33">
        <f t="shared" si="9"/>
        <v>5885</v>
      </c>
      <c r="M41" s="33">
        <f t="shared" si="13"/>
        <v>11770</v>
      </c>
    </row>
    <row r="42" spans="1:13" s="32" customFormat="1" ht="75" customHeight="1" x14ac:dyDescent="0.2">
      <c r="A42" s="31">
        <v>36</v>
      </c>
      <c r="B42" s="41" t="s">
        <v>34</v>
      </c>
      <c r="C42" s="39" t="s">
        <v>22</v>
      </c>
      <c r="D42" s="42">
        <v>2</v>
      </c>
      <c r="E42" s="40">
        <v>5885</v>
      </c>
      <c r="F42" s="40">
        <v>8560</v>
      </c>
      <c r="G42" s="40">
        <v>8589.9599999999991</v>
      </c>
      <c r="H42" s="33">
        <f t="shared" si="10"/>
        <v>7678.32</v>
      </c>
      <c r="I42" s="33">
        <f t="shared" si="11"/>
        <v>1553.132920003952</v>
      </c>
      <c r="J42" s="33">
        <f t="shared" si="8"/>
        <v>20.22750966362371</v>
      </c>
      <c r="K42" s="33">
        <f t="shared" si="12"/>
        <v>15356.64</v>
      </c>
      <c r="L42" s="33">
        <f t="shared" si="9"/>
        <v>5885</v>
      </c>
      <c r="M42" s="33">
        <f t="shared" si="13"/>
        <v>11770</v>
      </c>
    </row>
    <row r="43" spans="1:13" s="32" customFormat="1" ht="60" customHeight="1" x14ac:dyDescent="0.2">
      <c r="A43" s="31">
        <v>37</v>
      </c>
      <c r="B43" s="41" t="s">
        <v>35</v>
      </c>
      <c r="C43" s="39" t="s">
        <v>93</v>
      </c>
      <c r="D43" s="42">
        <v>1</v>
      </c>
      <c r="E43" s="40">
        <v>330</v>
      </c>
      <c r="F43" s="40">
        <v>630.4</v>
      </c>
      <c r="G43" s="40">
        <v>631.61</v>
      </c>
      <c r="H43" s="33">
        <f t="shared" si="10"/>
        <v>530.66999999999996</v>
      </c>
      <c r="I43" s="33">
        <f t="shared" si="11"/>
        <v>173.78637086952466</v>
      </c>
      <c r="J43" s="33">
        <f t="shared" si="8"/>
        <v>32.74848227137857</v>
      </c>
      <c r="K43" s="33">
        <f t="shared" si="12"/>
        <v>530.66999999999996</v>
      </c>
      <c r="L43" s="33">
        <f t="shared" si="9"/>
        <v>330</v>
      </c>
      <c r="M43" s="33">
        <f t="shared" si="13"/>
        <v>330</v>
      </c>
    </row>
    <row r="44" spans="1:13" s="32" customFormat="1" ht="56.25" customHeight="1" x14ac:dyDescent="0.2">
      <c r="A44" s="31">
        <v>38</v>
      </c>
      <c r="B44" s="41" t="s">
        <v>36</v>
      </c>
      <c r="C44" s="39" t="s">
        <v>93</v>
      </c>
      <c r="D44" s="42">
        <v>1</v>
      </c>
      <c r="E44" s="40">
        <v>779.9</v>
      </c>
      <c r="F44" s="40">
        <v>1134.4000000000001</v>
      </c>
      <c r="G44" s="40">
        <v>1138.3699999999999</v>
      </c>
      <c r="H44" s="33">
        <f t="shared" si="10"/>
        <v>1017.5566666666667</v>
      </c>
      <c r="I44" s="33">
        <f t="shared" si="11"/>
        <v>205.82628265926823</v>
      </c>
      <c r="J44" s="33">
        <f t="shared" si="8"/>
        <v>20.227500777280369</v>
      </c>
      <c r="K44" s="33">
        <f t="shared" si="12"/>
        <v>1017.5566666666667</v>
      </c>
      <c r="L44" s="33">
        <f t="shared" si="9"/>
        <v>779.9</v>
      </c>
      <c r="M44" s="33">
        <f t="shared" si="13"/>
        <v>779.9</v>
      </c>
    </row>
    <row r="45" spans="1:13" s="32" customFormat="1" ht="29.25" customHeight="1" x14ac:dyDescent="0.2">
      <c r="A45" s="31">
        <v>39</v>
      </c>
      <c r="B45" s="41" t="s">
        <v>37</v>
      </c>
      <c r="C45" s="39" t="s">
        <v>93</v>
      </c>
      <c r="D45" s="42">
        <v>2</v>
      </c>
      <c r="E45" s="40">
        <v>4903.8</v>
      </c>
      <c r="F45" s="40">
        <v>7136</v>
      </c>
      <c r="G45" s="40">
        <v>7160.98</v>
      </c>
      <c r="H45" s="33">
        <f t="shared" si="10"/>
        <v>6400.2599999999993</v>
      </c>
      <c r="I45" s="33">
        <f t="shared" si="11"/>
        <v>1296.0325608564037</v>
      </c>
      <c r="J45" s="33">
        <f t="shared" si="8"/>
        <v>20.249686119882689</v>
      </c>
      <c r="K45" s="33">
        <f t="shared" si="12"/>
        <v>12800.519999999999</v>
      </c>
      <c r="L45" s="33">
        <f t="shared" si="9"/>
        <v>4903.8</v>
      </c>
      <c r="M45" s="33">
        <f t="shared" si="13"/>
        <v>9807.6</v>
      </c>
    </row>
    <row r="46" spans="1:13" s="32" customFormat="1" ht="33" customHeight="1" x14ac:dyDescent="0.2">
      <c r="A46" s="31">
        <v>40</v>
      </c>
      <c r="B46" s="41" t="s">
        <v>38</v>
      </c>
      <c r="C46" s="39" t="s">
        <v>93</v>
      </c>
      <c r="D46" s="42">
        <v>2</v>
      </c>
      <c r="E46" s="40">
        <v>4903.8</v>
      </c>
      <c r="F46" s="40">
        <v>7136</v>
      </c>
      <c r="G46" s="40">
        <v>7160.98</v>
      </c>
      <c r="H46" s="33">
        <f t="shared" si="10"/>
        <v>6400.2599999999993</v>
      </c>
      <c r="I46" s="33">
        <f t="shared" si="11"/>
        <v>1296.0325608564037</v>
      </c>
      <c r="J46" s="33">
        <f t="shared" si="8"/>
        <v>20.249686119882689</v>
      </c>
      <c r="K46" s="33">
        <f t="shared" si="12"/>
        <v>12800.519999999999</v>
      </c>
      <c r="L46" s="33">
        <f t="shared" si="9"/>
        <v>4903.8</v>
      </c>
      <c r="M46" s="33">
        <f t="shared" si="13"/>
        <v>9807.6</v>
      </c>
    </row>
    <row r="47" spans="1:13" s="32" customFormat="1" ht="30.75" customHeight="1" x14ac:dyDescent="0.2">
      <c r="A47" s="31">
        <v>41</v>
      </c>
      <c r="B47" s="41" t="s">
        <v>39</v>
      </c>
      <c r="C47" s="39" t="s">
        <v>93</v>
      </c>
      <c r="D47" s="42">
        <v>2</v>
      </c>
      <c r="E47" s="40">
        <v>4903.8</v>
      </c>
      <c r="F47" s="40">
        <v>7136</v>
      </c>
      <c r="G47" s="40">
        <v>7160.98</v>
      </c>
      <c r="H47" s="33">
        <f t="shared" si="10"/>
        <v>6400.2599999999993</v>
      </c>
      <c r="I47" s="33">
        <f t="shared" si="11"/>
        <v>1296.0325608564037</v>
      </c>
      <c r="J47" s="33">
        <f t="shared" si="8"/>
        <v>20.249686119882689</v>
      </c>
      <c r="K47" s="33">
        <f t="shared" si="12"/>
        <v>12800.519999999999</v>
      </c>
      <c r="L47" s="33">
        <f t="shared" si="9"/>
        <v>4903.8</v>
      </c>
      <c r="M47" s="33">
        <f t="shared" si="13"/>
        <v>9807.6</v>
      </c>
    </row>
    <row r="48" spans="1:13" s="32" customFormat="1" ht="33" customHeight="1" x14ac:dyDescent="0.2">
      <c r="A48" s="31">
        <v>42</v>
      </c>
      <c r="B48" s="41" t="s">
        <v>40</v>
      </c>
      <c r="C48" s="39" t="s">
        <v>93</v>
      </c>
      <c r="D48" s="42">
        <v>2</v>
      </c>
      <c r="E48" s="40">
        <v>4903.8</v>
      </c>
      <c r="F48" s="40">
        <v>7136</v>
      </c>
      <c r="G48" s="40">
        <v>7160.98</v>
      </c>
      <c r="H48" s="33">
        <f t="shared" si="10"/>
        <v>6400.2599999999993</v>
      </c>
      <c r="I48" s="33">
        <f t="shared" si="11"/>
        <v>1296.0325608564037</v>
      </c>
      <c r="J48" s="33">
        <f t="shared" si="8"/>
        <v>20.249686119882689</v>
      </c>
      <c r="K48" s="33">
        <f t="shared" si="12"/>
        <v>12800.519999999999</v>
      </c>
      <c r="L48" s="33">
        <f t="shared" si="9"/>
        <v>4903.8</v>
      </c>
      <c r="M48" s="33">
        <f t="shared" si="13"/>
        <v>9807.6</v>
      </c>
    </row>
    <row r="49" spans="1:13" s="32" customFormat="1" ht="29.25" customHeight="1" x14ac:dyDescent="0.2">
      <c r="A49" s="31">
        <v>43</v>
      </c>
      <c r="B49" s="41" t="s">
        <v>41</v>
      </c>
      <c r="C49" s="39" t="s">
        <v>93</v>
      </c>
      <c r="D49" s="42">
        <v>2</v>
      </c>
      <c r="E49" s="40">
        <v>4903.8</v>
      </c>
      <c r="F49" s="40">
        <v>7136</v>
      </c>
      <c r="G49" s="40">
        <v>7160.98</v>
      </c>
      <c r="H49" s="33">
        <f t="shared" si="10"/>
        <v>6400.2599999999993</v>
      </c>
      <c r="I49" s="33">
        <f t="shared" si="11"/>
        <v>1296.0325608564037</v>
      </c>
      <c r="J49" s="33">
        <f t="shared" si="8"/>
        <v>20.249686119882689</v>
      </c>
      <c r="K49" s="33">
        <f t="shared" si="12"/>
        <v>12800.519999999999</v>
      </c>
      <c r="L49" s="33">
        <f t="shared" si="9"/>
        <v>4903.8</v>
      </c>
      <c r="M49" s="33">
        <f t="shared" si="13"/>
        <v>9807.6</v>
      </c>
    </row>
    <row r="50" spans="1:13" s="32" customFormat="1" ht="24" customHeight="1" x14ac:dyDescent="0.2">
      <c r="A50" s="31">
        <v>44</v>
      </c>
      <c r="B50" s="41" t="s">
        <v>47</v>
      </c>
      <c r="C50" s="39" t="s">
        <v>90</v>
      </c>
      <c r="D50" s="42">
        <v>0.25</v>
      </c>
      <c r="E50" s="40">
        <v>5819</v>
      </c>
      <c r="F50" s="40">
        <v>7360</v>
      </c>
      <c r="G50" s="40">
        <v>7385.76</v>
      </c>
      <c r="H50" s="33">
        <f t="shared" si="10"/>
        <v>6854.920000000001</v>
      </c>
      <c r="I50" s="33">
        <f t="shared" si="11"/>
        <v>897.22548960670122</v>
      </c>
      <c r="J50" s="33">
        <f t="shared" si="8"/>
        <v>13.088781336714375</v>
      </c>
      <c r="K50" s="33">
        <f t="shared" si="12"/>
        <v>1713.7300000000002</v>
      </c>
      <c r="L50" s="33">
        <f t="shared" si="9"/>
        <v>5819</v>
      </c>
      <c r="M50" s="33">
        <f t="shared" si="13"/>
        <v>1454.75</v>
      </c>
    </row>
    <row r="51" spans="1:13" s="32" customFormat="1" ht="24.75" customHeight="1" x14ac:dyDescent="0.2">
      <c r="A51" s="31">
        <v>45</v>
      </c>
      <c r="B51" s="41" t="s">
        <v>107</v>
      </c>
      <c r="C51" s="39" t="s">
        <v>90</v>
      </c>
      <c r="D51" s="42">
        <v>0.25</v>
      </c>
      <c r="E51" s="40">
        <v>14186.98</v>
      </c>
      <c r="F51" s="40">
        <v>17944</v>
      </c>
      <c r="G51" s="40">
        <v>18006.8</v>
      </c>
      <c r="H51" s="33">
        <f t="shared" si="10"/>
        <v>16712.593333333334</v>
      </c>
      <c r="I51" s="33">
        <f t="shared" si="11"/>
        <v>2187.4706837197564</v>
      </c>
      <c r="J51" s="33">
        <f t="shared" si="8"/>
        <v>13.088756724289086</v>
      </c>
      <c r="K51" s="33">
        <f t="shared" si="12"/>
        <v>4178.1483333333335</v>
      </c>
      <c r="L51" s="33">
        <f t="shared" si="9"/>
        <v>14186.98</v>
      </c>
      <c r="M51" s="33">
        <f t="shared" si="13"/>
        <v>3546.7449999999999</v>
      </c>
    </row>
    <row r="52" spans="1:13" s="32" customFormat="1" ht="18.75" customHeight="1" x14ac:dyDescent="0.2">
      <c r="A52" s="31">
        <v>46</v>
      </c>
      <c r="B52" s="41" t="s">
        <v>108</v>
      </c>
      <c r="C52" s="39" t="s">
        <v>90</v>
      </c>
      <c r="D52" s="42">
        <v>0.25</v>
      </c>
      <c r="E52" s="40">
        <v>35521.199999999997</v>
      </c>
      <c r="F52" s="40">
        <v>44928</v>
      </c>
      <c r="G52" s="40">
        <v>11271.31</v>
      </c>
      <c r="H52" s="33">
        <f t="shared" si="10"/>
        <v>30573.50333333333</v>
      </c>
      <c r="I52" s="33">
        <f t="shared" si="11"/>
        <v>17365.280653304544</v>
      </c>
      <c r="J52" s="33">
        <f t="shared" si="8"/>
        <v>56.798465206869906</v>
      </c>
      <c r="K52" s="33">
        <f t="shared" si="12"/>
        <v>7643.3758333333326</v>
      </c>
      <c r="L52" s="33">
        <f t="shared" si="9"/>
        <v>35521.199999999997</v>
      </c>
      <c r="M52" s="33">
        <f t="shared" si="13"/>
        <v>8880.2999999999993</v>
      </c>
    </row>
    <row r="53" spans="1:13" s="32" customFormat="1" ht="36.75" customHeight="1" x14ac:dyDescent="0.2">
      <c r="A53" s="31">
        <v>47</v>
      </c>
      <c r="B53" s="41" t="s">
        <v>109</v>
      </c>
      <c r="C53" s="39" t="s">
        <v>92</v>
      </c>
      <c r="D53" s="42">
        <v>1</v>
      </c>
      <c r="E53" s="40">
        <v>15389</v>
      </c>
      <c r="F53" s="40">
        <v>22384</v>
      </c>
      <c r="G53" s="40">
        <v>22462.34</v>
      </c>
      <c r="H53" s="33">
        <f t="shared" si="10"/>
        <v>20078.446666666667</v>
      </c>
      <c r="I53" s="33">
        <f t="shared" si="11"/>
        <v>4061.3688355692861</v>
      </c>
      <c r="J53" s="33">
        <f t="shared" si="8"/>
        <v>20.227505160106769</v>
      </c>
      <c r="K53" s="33">
        <f t="shared" si="12"/>
        <v>20078.446666666667</v>
      </c>
      <c r="L53" s="33">
        <f t="shared" si="9"/>
        <v>15389</v>
      </c>
      <c r="M53" s="33">
        <f t="shared" si="13"/>
        <v>15389</v>
      </c>
    </row>
    <row r="54" spans="1:13" s="32" customFormat="1" ht="33.75" customHeight="1" x14ac:dyDescent="0.2">
      <c r="A54" s="31">
        <v>48</v>
      </c>
      <c r="B54" s="41" t="s">
        <v>110</v>
      </c>
      <c r="C54" s="39" t="s">
        <v>92</v>
      </c>
      <c r="D54" s="42">
        <v>1</v>
      </c>
      <c r="E54" s="40">
        <v>15389</v>
      </c>
      <c r="F54" s="40">
        <v>22384</v>
      </c>
      <c r="G54" s="40">
        <v>22462.34</v>
      </c>
      <c r="H54" s="33">
        <f t="shared" si="10"/>
        <v>20078.446666666667</v>
      </c>
      <c r="I54" s="33">
        <f t="shared" si="11"/>
        <v>4061.3688355692861</v>
      </c>
      <c r="J54" s="33">
        <f t="shared" si="8"/>
        <v>20.227505160106769</v>
      </c>
      <c r="K54" s="33">
        <f t="shared" si="12"/>
        <v>20078.446666666667</v>
      </c>
      <c r="L54" s="33">
        <f t="shared" si="9"/>
        <v>15389</v>
      </c>
      <c r="M54" s="33">
        <f t="shared" si="13"/>
        <v>15389</v>
      </c>
    </row>
    <row r="55" spans="1:13" s="32" customFormat="1" ht="23.25" customHeight="1" x14ac:dyDescent="0.2">
      <c r="A55" s="31">
        <v>49</v>
      </c>
      <c r="B55" s="41" t="s">
        <v>111</v>
      </c>
      <c r="C55" s="39" t="s">
        <v>90</v>
      </c>
      <c r="D55" s="42">
        <v>0.25</v>
      </c>
      <c r="E55" s="40">
        <v>16337.48</v>
      </c>
      <c r="F55" s="40">
        <v>17712</v>
      </c>
      <c r="G55" s="40">
        <v>17773.990000000002</v>
      </c>
      <c r="H55" s="33">
        <f t="shared" si="10"/>
        <v>17274.490000000002</v>
      </c>
      <c r="I55" s="33">
        <f t="shared" si="11"/>
        <v>812.06618886640092</v>
      </c>
      <c r="J55" s="33">
        <f t="shared" si="8"/>
        <v>4.7009560853397172</v>
      </c>
      <c r="K55" s="33">
        <f t="shared" si="12"/>
        <v>4318.6225000000004</v>
      </c>
      <c r="L55" s="33">
        <f t="shared" si="9"/>
        <v>16337.48</v>
      </c>
      <c r="M55" s="33">
        <f t="shared" si="13"/>
        <v>4084.37</v>
      </c>
    </row>
    <row r="56" spans="1:13" s="32" customFormat="1" ht="18" customHeight="1" x14ac:dyDescent="0.2">
      <c r="A56" s="31">
        <v>50</v>
      </c>
      <c r="B56" s="41" t="s">
        <v>112</v>
      </c>
      <c r="C56" s="39" t="s">
        <v>90</v>
      </c>
      <c r="D56" s="42">
        <v>0.25</v>
      </c>
      <c r="E56" s="40">
        <v>5664.67</v>
      </c>
      <c r="F56" s="40">
        <v>7164.8</v>
      </c>
      <c r="G56" s="40">
        <v>7189.88</v>
      </c>
      <c r="H56" s="33">
        <f t="shared" si="10"/>
        <v>6673.1166666666677</v>
      </c>
      <c r="I56" s="33">
        <f t="shared" si="11"/>
        <v>873.4304558654469</v>
      </c>
      <c r="J56" s="33">
        <f t="shared" si="8"/>
        <v>13.08879343033785</v>
      </c>
      <c r="K56" s="33">
        <f t="shared" si="12"/>
        <v>1668.2791666666669</v>
      </c>
      <c r="L56" s="33">
        <f t="shared" si="9"/>
        <v>5664.67</v>
      </c>
      <c r="M56" s="33">
        <f t="shared" si="13"/>
        <v>1416.1675</v>
      </c>
    </row>
    <row r="57" spans="1:13" s="32" customFormat="1" ht="21" customHeight="1" x14ac:dyDescent="0.2">
      <c r="A57" s="31">
        <v>51</v>
      </c>
      <c r="B57" s="41" t="s">
        <v>113</v>
      </c>
      <c r="C57" s="39" t="s">
        <v>90</v>
      </c>
      <c r="D57" s="42">
        <v>0.25</v>
      </c>
      <c r="E57" s="40">
        <v>9417.93</v>
      </c>
      <c r="F57" s="40">
        <v>11912</v>
      </c>
      <c r="G57" s="40">
        <v>11953.69</v>
      </c>
      <c r="H57" s="33">
        <f t="shared" si="10"/>
        <v>11094.54</v>
      </c>
      <c r="I57" s="33">
        <f t="shared" si="11"/>
        <v>1452.136471926782</v>
      </c>
      <c r="J57" s="33">
        <f t="shared" si="8"/>
        <v>13.088748807312262</v>
      </c>
      <c r="K57" s="33">
        <f t="shared" si="12"/>
        <v>2773.6350000000002</v>
      </c>
      <c r="L57" s="33">
        <f t="shared" si="9"/>
        <v>9417.93</v>
      </c>
      <c r="M57" s="33">
        <f t="shared" si="13"/>
        <v>2354.4825000000001</v>
      </c>
    </row>
    <row r="58" spans="1:13" s="32" customFormat="1" ht="23.25" customHeight="1" x14ac:dyDescent="0.2">
      <c r="A58" s="31">
        <v>52</v>
      </c>
      <c r="B58" s="41" t="s">
        <v>114</v>
      </c>
      <c r="C58" s="39" t="s">
        <v>90</v>
      </c>
      <c r="D58" s="42">
        <v>0.25</v>
      </c>
      <c r="E58" s="40">
        <v>5908.82</v>
      </c>
      <c r="F58" s="40">
        <v>7473.6</v>
      </c>
      <c r="G58" s="40">
        <v>7499.76</v>
      </c>
      <c r="H58" s="33">
        <f t="shared" si="10"/>
        <v>6960.7266666666665</v>
      </c>
      <c r="I58" s="33">
        <f t="shared" si="11"/>
        <v>911.07179351209231</v>
      </c>
      <c r="J58" s="33">
        <f t="shared" si="8"/>
        <v>13.088745430487991</v>
      </c>
      <c r="K58" s="33">
        <f t="shared" si="12"/>
        <v>1740.1816666666666</v>
      </c>
      <c r="L58" s="33">
        <f t="shared" si="9"/>
        <v>5908.82</v>
      </c>
      <c r="M58" s="33">
        <f t="shared" si="13"/>
        <v>1477.2049999999999</v>
      </c>
    </row>
    <row r="59" spans="1:13" s="32" customFormat="1" ht="15.75" customHeight="1" x14ac:dyDescent="0.2">
      <c r="A59" s="31">
        <v>53</v>
      </c>
      <c r="B59" s="41" t="s">
        <v>115</v>
      </c>
      <c r="C59" s="39" t="s">
        <v>90</v>
      </c>
      <c r="D59" s="42">
        <v>0.5</v>
      </c>
      <c r="E59" s="40">
        <v>11602.58</v>
      </c>
      <c r="F59" s="40">
        <v>14675.2</v>
      </c>
      <c r="G59" s="40">
        <v>14726.56</v>
      </c>
      <c r="H59" s="33">
        <f t="shared" si="10"/>
        <v>13668.113333333333</v>
      </c>
      <c r="I59" s="33">
        <f t="shared" si="11"/>
        <v>1788.9886600348777</v>
      </c>
      <c r="J59" s="33">
        <f t="shared" si="8"/>
        <v>13.088775432319197</v>
      </c>
      <c r="K59" s="33">
        <f t="shared" si="12"/>
        <v>6834.0566666666664</v>
      </c>
      <c r="L59" s="33">
        <f t="shared" si="9"/>
        <v>11602.58</v>
      </c>
      <c r="M59" s="33">
        <f t="shared" si="13"/>
        <v>5801.29</v>
      </c>
    </row>
    <row r="60" spans="1:13" s="32" customFormat="1" ht="37.5" customHeight="1" x14ac:dyDescent="0.2">
      <c r="A60" s="31">
        <v>54</v>
      </c>
      <c r="B60" s="41" t="s">
        <v>48</v>
      </c>
      <c r="C60" s="39" t="s">
        <v>93</v>
      </c>
      <c r="D60" s="42">
        <v>20</v>
      </c>
      <c r="E60" s="40">
        <v>264</v>
      </c>
      <c r="F60" s="40">
        <v>617.6</v>
      </c>
      <c r="G60" s="40">
        <v>619.76</v>
      </c>
      <c r="H60" s="33">
        <f t="shared" si="10"/>
        <v>500.45333333333338</v>
      </c>
      <c r="I60" s="33">
        <f t="shared" si="11"/>
        <v>204.77744146593216</v>
      </c>
      <c r="J60" s="33">
        <f t="shared" si="8"/>
        <v>40.918388953868259</v>
      </c>
      <c r="K60" s="33">
        <f t="shared" si="12"/>
        <v>10009.066666666668</v>
      </c>
      <c r="L60" s="33">
        <f t="shared" si="9"/>
        <v>264</v>
      </c>
      <c r="M60" s="33">
        <f t="shared" si="13"/>
        <v>5280</v>
      </c>
    </row>
    <row r="61" spans="1:13" s="32" customFormat="1" ht="33.75" customHeight="1" x14ac:dyDescent="0.2">
      <c r="A61" s="31">
        <v>55</v>
      </c>
      <c r="B61" s="41" t="s">
        <v>49</v>
      </c>
      <c r="C61" s="39" t="s">
        <v>93</v>
      </c>
      <c r="D61" s="42">
        <v>7</v>
      </c>
      <c r="E61" s="40">
        <v>264</v>
      </c>
      <c r="F61" s="40">
        <v>617.6</v>
      </c>
      <c r="G61" s="40">
        <v>619.76</v>
      </c>
      <c r="H61" s="33">
        <f t="shared" si="10"/>
        <v>500.45333333333338</v>
      </c>
      <c r="I61" s="33">
        <f t="shared" si="11"/>
        <v>204.77744146593216</v>
      </c>
      <c r="J61" s="33">
        <f t="shared" si="8"/>
        <v>40.918388953868259</v>
      </c>
      <c r="K61" s="33">
        <f t="shared" si="12"/>
        <v>3503.1733333333336</v>
      </c>
      <c r="L61" s="33">
        <f t="shared" si="9"/>
        <v>264</v>
      </c>
      <c r="M61" s="33">
        <f t="shared" si="13"/>
        <v>1848</v>
      </c>
    </row>
    <row r="62" spans="1:13" s="32" customFormat="1" ht="32.25" customHeight="1" x14ac:dyDescent="0.2">
      <c r="A62" s="31">
        <v>56</v>
      </c>
      <c r="B62" s="41" t="s">
        <v>50</v>
      </c>
      <c r="C62" s="39" t="s">
        <v>93</v>
      </c>
      <c r="D62" s="42">
        <v>25</v>
      </c>
      <c r="E62" s="40">
        <v>264</v>
      </c>
      <c r="F62" s="40">
        <v>617.6</v>
      </c>
      <c r="G62" s="40">
        <v>619.76</v>
      </c>
      <c r="H62" s="33">
        <f t="shared" si="10"/>
        <v>500.45333333333338</v>
      </c>
      <c r="I62" s="33">
        <f t="shared" si="11"/>
        <v>204.77744146593216</v>
      </c>
      <c r="J62" s="33">
        <f t="shared" si="8"/>
        <v>40.918388953868259</v>
      </c>
      <c r="K62" s="33">
        <f t="shared" si="12"/>
        <v>12511.333333333334</v>
      </c>
      <c r="L62" s="33">
        <f t="shared" si="9"/>
        <v>264</v>
      </c>
      <c r="M62" s="33">
        <f t="shared" si="13"/>
        <v>6600</v>
      </c>
    </row>
    <row r="63" spans="1:13" s="32" customFormat="1" ht="33.75" customHeight="1" x14ac:dyDescent="0.2">
      <c r="A63" s="31">
        <v>57</v>
      </c>
      <c r="B63" s="41" t="s">
        <v>53</v>
      </c>
      <c r="C63" s="39" t="s">
        <v>93</v>
      </c>
      <c r="D63" s="42">
        <v>20</v>
      </c>
      <c r="E63" s="40">
        <v>264</v>
      </c>
      <c r="F63" s="40">
        <v>617.6</v>
      </c>
      <c r="G63" s="40">
        <v>619.76</v>
      </c>
      <c r="H63" s="33">
        <f t="shared" si="10"/>
        <v>500.45333333333338</v>
      </c>
      <c r="I63" s="33">
        <f t="shared" si="11"/>
        <v>204.77744146593216</v>
      </c>
      <c r="J63" s="33">
        <f t="shared" si="8"/>
        <v>40.918388953868259</v>
      </c>
      <c r="K63" s="33">
        <f t="shared" si="12"/>
        <v>10009.066666666668</v>
      </c>
      <c r="L63" s="33">
        <f t="shared" si="9"/>
        <v>264</v>
      </c>
      <c r="M63" s="33">
        <f t="shared" si="13"/>
        <v>5280</v>
      </c>
    </row>
    <row r="64" spans="1:13" s="32" customFormat="1" ht="34.5" customHeight="1" x14ac:dyDescent="0.2">
      <c r="A64" s="31">
        <v>58</v>
      </c>
      <c r="B64" s="41" t="s">
        <v>51</v>
      </c>
      <c r="C64" s="39" t="s">
        <v>93</v>
      </c>
      <c r="D64" s="42">
        <v>15</v>
      </c>
      <c r="E64" s="40">
        <v>264</v>
      </c>
      <c r="F64" s="40">
        <v>617.6</v>
      </c>
      <c r="G64" s="40">
        <v>619.76</v>
      </c>
      <c r="H64" s="33">
        <f t="shared" si="10"/>
        <v>500.45333333333338</v>
      </c>
      <c r="I64" s="33">
        <f t="shared" si="11"/>
        <v>204.77744146593216</v>
      </c>
      <c r="J64" s="33">
        <f t="shared" si="8"/>
        <v>40.918388953868259</v>
      </c>
      <c r="K64" s="33">
        <f t="shared" si="12"/>
        <v>7506.8000000000011</v>
      </c>
      <c r="L64" s="33">
        <f t="shared" si="9"/>
        <v>264</v>
      </c>
      <c r="M64" s="33">
        <f t="shared" si="13"/>
        <v>3960</v>
      </c>
    </row>
    <row r="65" spans="1:13" s="32" customFormat="1" ht="31.5" customHeight="1" x14ac:dyDescent="0.2">
      <c r="A65" s="31">
        <v>59</v>
      </c>
      <c r="B65" s="41" t="s">
        <v>52</v>
      </c>
      <c r="C65" s="39" t="s">
        <v>93</v>
      </c>
      <c r="D65" s="42">
        <v>17</v>
      </c>
      <c r="E65" s="40">
        <v>264</v>
      </c>
      <c r="F65" s="40">
        <v>617.6</v>
      </c>
      <c r="G65" s="40">
        <v>619.76</v>
      </c>
      <c r="H65" s="33">
        <f t="shared" si="10"/>
        <v>500.45333333333338</v>
      </c>
      <c r="I65" s="33">
        <f t="shared" si="11"/>
        <v>204.77744146593216</v>
      </c>
      <c r="J65" s="33">
        <f t="shared" si="8"/>
        <v>40.918388953868259</v>
      </c>
      <c r="K65" s="33">
        <f t="shared" si="12"/>
        <v>8507.7066666666669</v>
      </c>
      <c r="L65" s="33">
        <f t="shared" si="9"/>
        <v>264</v>
      </c>
      <c r="M65" s="33">
        <f t="shared" si="13"/>
        <v>4488</v>
      </c>
    </row>
    <row r="66" spans="1:13" s="32" customFormat="1" ht="36.75" customHeight="1" x14ac:dyDescent="0.2">
      <c r="A66" s="31">
        <v>60</v>
      </c>
      <c r="B66" s="41" t="s">
        <v>54</v>
      </c>
      <c r="C66" s="39" t="s">
        <v>93</v>
      </c>
      <c r="D66" s="42">
        <v>15</v>
      </c>
      <c r="E66" s="40">
        <v>264</v>
      </c>
      <c r="F66" s="40">
        <v>617.6</v>
      </c>
      <c r="G66" s="40">
        <v>619.76</v>
      </c>
      <c r="H66" s="33">
        <f t="shared" si="10"/>
        <v>500.45333333333338</v>
      </c>
      <c r="I66" s="33">
        <f t="shared" si="11"/>
        <v>204.77744146593216</v>
      </c>
      <c r="J66" s="33">
        <f t="shared" si="8"/>
        <v>40.918388953868259</v>
      </c>
      <c r="K66" s="33">
        <f t="shared" si="12"/>
        <v>7506.8000000000011</v>
      </c>
      <c r="L66" s="33">
        <f t="shared" si="9"/>
        <v>264</v>
      </c>
      <c r="M66" s="33">
        <f t="shared" si="13"/>
        <v>3960</v>
      </c>
    </row>
    <row r="67" spans="1:13" s="32" customFormat="1" ht="34.5" customHeight="1" x14ac:dyDescent="0.2">
      <c r="A67" s="31">
        <v>61</v>
      </c>
      <c r="B67" s="41" t="s">
        <v>55</v>
      </c>
      <c r="C67" s="39" t="s">
        <v>93</v>
      </c>
      <c r="D67" s="42">
        <v>15</v>
      </c>
      <c r="E67" s="40">
        <v>264</v>
      </c>
      <c r="F67" s="40">
        <v>617.6</v>
      </c>
      <c r="G67" s="40">
        <v>619.76</v>
      </c>
      <c r="H67" s="33">
        <f t="shared" si="10"/>
        <v>500.45333333333338</v>
      </c>
      <c r="I67" s="33">
        <f t="shared" si="11"/>
        <v>204.77744146593216</v>
      </c>
      <c r="J67" s="33">
        <f t="shared" si="8"/>
        <v>40.918388953868259</v>
      </c>
      <c r="K67" s="33">
        <f t="shared" si="12"/>
        <v>7506.8000000000011</v>
      </c>
      <c r="L67" s="33">
        <f t="shared" si="9"/>
        <v>264</v>
      </c>
      <c r="M67" s="33">
        <f t="shared" si="13"/>
        <v>3960</v>
      </c>
    </row>
    <row r="68" spans="1:13" s="32" customFormat="1" ht="45" customHeight="1" x14ac:dyDescent="0.2">
      <c r="A68" s="31">
        <v>62</v>
      </c>
      <c r="B68" s="41" t="s">
        <v>56</v>
      </c>
      <c r="C68" s="39" t="s">
        <v>93</v>
      </c>
      <c r="D68" s="42">
        <v>12</v>
      </c>
      <c r="E68" s="40">
        <v>264</v>
      </c>
      <c r="F68" s="40">
        <v>617.6</v>
      </c>
      <c r="G68" s="40">
        <v>619.76</v>
      </c>
      <c r="H68" s="33">
        <f t="shared" si="10"/>
        <v>500.45333333333338</v>
      </c>
      <c r="I68" s="33">
        <f t="shared" si="11"/>
        <v>204.77744146593216</v>
      </c>
      <c r="J68" s="33">
        <f t="shared" si="8"/>
        <v>40.918388953868259</v>
      </c>
      <c r="K68" s="33">
        <f t="shared" si="12"/>
        <v>6005.4400000000005</v>
      </c>
      <c r="L68" s="33">
        <f t="shared" si="9"/>
        <v>264</v>
      </c>
      <c r="M68" s="33">
        <f t="shared" si="13"/>
        <v>3168</v>
      </c>
    </row>
    <row r="69" spans="1:13" s="32" customFormat="1" ht="32.25" customHeight="1" x14ac:dyDescent="0.2">
      <c r="A69" s="31">
        <v>63</v>
      </c>
      <c r="B69" s="41" t="s">
        <v>57</v>
      </c>
      <c r="C69" s="39" t="s">
        <v>93</v>
      </c>
      <c r="D69" s="42">
        <v>2</v>
      </c>
      <c r="E69" s="40">
        <v>264</v>
      </c>
      <c r="F69" s="40">
        <v>617.6</v>
      </c>
      <c r="G69" s="40">
        <v>619.76</v>
      </c>
      <c r="H69" s="33">
        <f t="shared" si="10"/>
        <v>500.45333333333338</v>
      </c>
      <c r="I69" s="33">
        <f t="shared" si="11"/>
        <v>204.77744146593216</v>
      </c>
      <c r="J69" s="33">
        <f t="shared" si="8"/>
        <v>40.918388953868259</v>
      </c>
      <c r="K69" s="33">
        <f t="shared" si="12"/>
        <v>1000.9066666666668</v>
      </c>
      <c r="L69" s="33">
        <f t="shared" si="9"/>
        <v>264</v>
      </c>
      <c r="M69" s="33">
        <f t="shared" si="13"/>
        <v>528</v>
      </c>
    </row>
    <row r="70" spans="1:13" s="32" customFormat="1" ht="34.5" customHeight="1" x14ac:dyDescent="0.2">
      <c r="A70" s="31">
        <v>64</v>
      </c>
      <c r="B70" s="41" t="s">
        <v>58</v>
      </c>
      <c r="C70" s="39" t="s">
        <v>93</v>
      </c>
      <c r="D70" s="42">
        <v>2</v>
      </c>
      <c r="E70" s="40">
        <v>315.7</v>
      </c>
      <c r="F70" s="40">
        <v>617.6</v>
      </c>
      <c r="G70" s="40">
        <v>619.76</v>
      </c>
      <c r="H70" s="33">
        <f t="shared" ref="H70:H101" si="14">AVERAGE(E70:G70)</f>
        <v>517.68666666666661</v>
      </c>
      <c r="I70" s="33">
        <f t="shared" ref="I70:I102" si="15">SQRT(VAR(E70:G70))</f>
        <v>174.92891851644578</v>
      </c>
      <c r="J70" s="33">
        <f t="shared" si="8"/>
        <v>33.790501046278791</v>
      </c>
      <c r="K70" s="33">
        <f t="shared" ref="K70:K101" si="16">D70*H70</f>
        <v>1035.3733333333332</v>
      </c>
      <c r="L70" s="33">
        <f t="shared" si="9"/>
        <v>315.7</v>
      </c>
      <c r="M70" s="33">
        <f t="shared" ref="M70:M101" si="17">L70*D70</f>
        <v>631.4</v>
      </c>
    </row>
    <row r="71" spans="1:13" s="32" customFormat="1" ht="33" customHeight="1" x14ac:dyDescent="0.2">
      <c r="A71" s="31">
        <v>65</v>
      </c>
      <c r="B71" s="41" t="s">
        <v>59</v>
      </c>
      <c r="C71" s="39" t="s">
        <v>93</v>
      </c>
      <c r="D71" s="42">
        <v>10</v>
      </c>
      <c r="E71" s="40">
        <v>264</v>
      </c>
      <c r="F71" s="40">
        <v>617.6</v>
      </c>
      <c r="G71" s="40">
        <v>619.76</v>
      </c>
      <c r="H71" s="33">
        <f t="shared" si="14"/>
        <v>500.45333333333338</v>
      </c>
      <c r="I71" s="33">
        <f t="shared" si="15"/>
        <v>204.77744146593216</v>
      </c>
      <c r="J71" s="33">
        <f t="shared" si="8"/>
        <v>40.918388953868259</v>
      </c>
      <c r="K71" s="33">
        <f t="shared" si="16"/>
        <v>5004.5333333333338</v>
      </c>
      <c r="L71" s="33">
        <f t="shared" ref="L71:L101" si="18">E71</f>
        <v>264</v>
      </c>
      <c r="M71" s="33">
        <f t="shared" si="17"/>
        <v>2640</v>
      </c>
    </row>
    <row r="72" spans="1:13" s="32" customFormat="1" ht="31.5" customHeight="1" x14ac:dyDescent="0.2">
      <c r="A72" s="31">
        <v>66</v>
      </c>
      <c r="B72" s="41" t="s">
        <v>60</v>
      </c>
      <c r="C72" s="39" t="s">
        <v>93</v>
      </c>
      <c r="D72" s="42">
        <v>10</v>
      </c>
      <c r="E72" s="40">
        <v>264</v>
      </c>
      <c r="F72" s="40">
        <v>617.6</v>
      </c>
      <c r="G72" s="40">
        <v>619.76</v>
      </c>
      <c r="H72" s="33">
        <f t="shared" si="14"/>
        <v>500.45333333333338</v>
      </c>
      <c r="I72" s="33">
        <f t="shared" si="15"/>
        <v>204.77744146593216</v>
      </c>
      <c r="J72" s="33">
        <f t="shared" si="8"/>
        <v>40.918388953868259</v>
      </c>
      <c r="K72" s="33">
        <f t="shared" si="16"/>
        <v>5004.5333333333338</v>
      </c>
      <c r="L72" s="33">
        <f t="shared" si="18"/>
        <v>264</v>
      </c>
      <c r="M72" s="33">
        <f t="shared" si="17"/>
        <v>2640</v>
      </c>
    </row>
    <row r="73" spans="1:13" s="32" customFormat="1" ht="29.25" customHeight="1" x14ac:dyDescent="0.2">
      <c r="A73" s="31">
        <v>67</v>
      </c>
      <c r="B73" s="41" t="s">
        <v>61</v>
      </c>
      <c r="C73" s="39" t="s">
        <v>93</v>
      </c>
      <c r="D73" s="42">
        <v>10</v>
      </c>
      <c r="E73" s="40">
        <v>264</v>
      </c>
      <c r="F73" s="40">
        <v>617.6</v>
      </c>
      <c r="G73" s="40">
        <v>619.76</v>
      </c>
      <c r="H73" s="33">
        <f t="shared" si="14"/>
        <v>500.45333333333338</v>
      </c>
      <c r="I73" s="33">
        <f t="shared" si="15"/>
        <v>204.77744146593216</v>
      </c>
      <c r="J73" s="33">
        <f t="shared" si="8"/>
        <v>40.918388953868259</v>
      </c>
      <c r="K73" s="33">
        <f t="shared" si="16"/>
        <v>5004.5333333333338</v>
      </c>
      <c r="L73" s="33">
        <f t="shared" si="18"/>
        <v>264</v>
      </c>
      <c r="M73" s="33">
        <f t="shared" si="17"/>
        <v>2640</v>
      </c>
    </row>
    <row r="74" spans="1:13" s="32" customFormat="1" ht="33" customHeight="1" x14ac:dyDescent="0.2">
      <c r="A74" s="31">
        <v>68</v>
      </c>
      <c r="B74" s="41" t="s">
        <v>62</v>
      </c>
      <c r="C74" s="39" t="s">
        <v>93</v>
      </c>
      <c r="D74" s="42">
        <v>5</v>
      </c>
      <c r="E74" s="40">
        <v>264</v>
      </c>
      <c r="F74" s="40">
        <v>617.6</v>
      </c>
      <c r="G74" s="40">
        <v>619.76</v>
      </c>
      <c r="H74" s="33">
        <f t="shared" si="14"/>
        <v>500.45333333333338</v>
      </c>
      <c r="I74" s="33">
        <f t="shared" si="15"/>
        <v>204.77744146593216</v>
      </c>
      <c r="J74" s="33">
        <f t="shared" si="8"/>
        <v>40.918388953868259</v>
      </c>
      <c r="K74" s="33">
        <f t="shared" si="16"/>
        <v>2502.2666666666669</v>
      </c>
      <c r="L74" s="33">
        <f t="shared" si="18"/>
        <v>264</v>
      </c>
      <c r="M74" s="33">
        <f t="shared" si="17"/>
        <v>1320</v>
      </c>
    </row>
    <row r="75" spans="1:13" s="32" customFormat="1" ht="37.5" customHeight="1" x14ac:dyDescent="0.2">
      <c r="A75" s="31">
        <v>69</v>
      </c>
      <c r="B75" s="41" t="s">
        <v>63</v>
      </c>
      <c r="C75" s="39" t="s">
        <v>93</v>
      </c>
      <c r="D75" s="42">
        <v>10</v>
      </c>
      <c r="E75" s="40">
        <v>264</v>
      </c>
      <c r="F75" s="40">
        <v>617.6</v>
      </c>
      <c r="G75" s="40">
        <v>619.76</v>
      </c>
      <c r="H75" s="33">
        <f t="shared" si="14"/>
        <v>500.45333333333338</v>
      </c>
      <c r="I75" s="33">
        <f t="shared" si="15"/>
        <v>204.77744146593216</v>
      </c>
      <c r="J75" s="33">
        <f t="shared" si="8"/>
        <v>40.918388953868259</v>
      </c>
      <c r="K75" s="33">
        <f t="shared" si="16"/>
        <v>5004.5333333333338</v>
      </c>
      <c r="L75" s="33">
        <f t="shared" si="18"/>
        <v>264</v>
      </c>
      <c r="M75" s="33">
        <f t="shared" si="17"/>
        <v>2640</v>
      </c>
    </row>
    <row r="76" spans="1:13" s="32" customFormat="1" ht="43.5" customHeight="1" x14ac:dyDescent="0.2">
      <c r="A76" s="31">
        <v>70</v>
      </c>
      <c r="B76" s="41" t="s">
        <v>64</v>
      </c>
      <c r="C76" s="39" t="s">
        <v>93</v>
      </c>
      <c r="D76" s="42">
        <v>6</v>
      </c>
      <c r="E76" s="40">
        <v>264</v>
      </c>
      <c r="F76" s="40">
        <v>617.6</v>
      </c>
      <c r="G76" s="40">
        <v>619.76</v>
      </c>
      <c r="H76" s="33">
        <f t="shared" si="14"/>
        <v>500.45333333333338</v>
      </c>
      <c r="I76" s="33">
        <f t="shared" si="15"/>
        <v>204.77744146593216</v>
      </c>
      <c r="J76" s="33">
        <f t="shared" si="8"/>
        <v>40.918388953868259</v>
      </c>
      <c r="K76" s="33">
        <f t="shared" si="16"/>
        <v>3002.7200000000003</v>
      </c>
      <c r="L76" s="33">
        <f t="shared" si="18"/>
        <v>264</v>
      </c>
      <c r="M76" s="33">
        <f t="shared" si="17"/>
        <v>1584</v>
      </c>
    </row>
    <row r="77" spans="1:13" s="32" customFormat="1" ht="28.5" customHeight="1" x14ac:dyDescent="0.2">
      <c r="A77" s="31">
        <v>71</v>
      </c>
      <c r="B77" s="41" t="s">
        <v>65</v>
      </c>
      <c r="C77" s="39" t="s">
        <v>93</v>
      </c>
      <c r="D77" s="42">
        <v>8</v>
      </c>
      <c r="E77" s="40">
        <v>264</v>
      </c>
      <c r="F77" s="40">
        <v>617.6</v>
      </c>
      <c r="G77" s="40">
        <v>619.76</v>
      </c>
      <c r="H77" s="33">
        <f t="shared" si="14"/>
        <v>500.45333333333338</v>
      </c>
      <c r="I77" s="33">
        <f t="shared" si="15"/>
        <v>204.77744146593216</v>
      </c>
      <c r="J77" s="33">
        <f t="shared" si="8"/>
        <v>40.918388953868259</v>
      </c>
      <c r="K77" s="33">
        <f t="shared" si="16"/>
        <v>4003.626666666667</v>
      </c>
      <c r="L77" s="33">
        <f t="shared" si="18"/>
        <v>264</v>
      </c>
      <c r="M77" s="33">
        <f t="shared" si="17"/>
        <v>2112</v>
      </c>
    </row>
    <row r="78" spans="1:13" s="32" customFormat="1" ht="32.25" customHeight="1" x14ac:dyDescent="0.2">
      <c r="A78" s="31">
        <v>72</v>
      </c>
      <c r="B78" s="41" t="s">
        <v>66</v>
      </c>
      <c r="C78" s="39" t="s">
        <v>93</v>
      </c>
      <c r="D78" s="42">
        <v>5</v>
      </c>
      <c r="E78" s="40">
        <v>264</v>
      </c>
      <c r="F78" s="40">
        <v>617.6</v>
      </c>
      <c r="G78" s="40">
        <v>619.76</v>
      </c>
      <c r="H78" s="33">
        <f t="shared" si="14"/>
        <v>500.45333333333338</v>
      </c>
      <c r="I78" s="33">
        <f t="shared" si="15"/>
        <v>204.77744146593216</v>
      </c>
      <c r="J78" s="33">
        <f t="shared" si="8"/>
        <v>40.918388953868259</v>
      </c>
      <c r="K78" s="33">
        <f t="shared" si="16"/>
        <v>2502.2666666666669</v>
      </c>
      <c r="L78" s="33">
        <f t="shared" si="18"/>
        <v>264</v>
      </c>
      <c r="M78" s="33">
        <f t="shared" si="17"/>
        <v>1320</v>
      </c>
    </row>
    <row r="79" spans="1:13" s="32" customFormat="1" ht="33.75" customHeight="1" x14ac:dyDescent="0.2">
      <c r="A79" s="31">
        <v>73</v>
      </c>
      <c r="B79" s="41" t="s">
        <v>67</v>
      </c>
      <c r="C79" s="39" t="s">
        <v>93</v>
      </c>
      <c r="D79" s="42">
        <v>10</v>
      </c>
      <c r="E79" s="40">
        <v>264</v>
      </c>
      <c r="F79" s="40">
        <v>617.6</v>
      </c>
      <c r="G79" s="40">
        <v>619.76</v>
      </c>
      <c r="H79" s="33">
        <f t="shared" si="14"/>
        <v>500.45333333333338</v>
      </c>
      <c r="I79" s="33">
        <f t="shared" si="15"/>
        <v>204.77744146593216</v>
      </c>
      <c r="J79" s="33">
        <f t="shared" si="8"/>
        <v>40.918388953868259</v>
      </c>
      <c r="K79" s="33">
        <f t="shared" si="16"/>
        <v>5004.5333333333338</v>
      </c>
      <c r="L79" s="33">
        <f t="shared" si="18"/>
        <v>264</v>
      </c>
      <c r="M79" s="33">
        <f t="shared" si="17"/>
        <v>2640</v>
      </c>
    </row>
    <row r="80" spans="1:13" s="32" customFormat="1" ht="27.75" customHeight="1" x14ac:dyDescent="0.2">
      <c r="A80" s="31">
        <v>74</v>
      </c>
      <c r="B80" s="41" t="s">
        <v>68</v>
      </c>
      <c r="C80" s="39" t="s">
        <v>93</v>
      </c>
      <c r="D80" s="42">
        <v>5</v>
      </c>
      <c r="E80" s="40">
        <v>324.5</v>
      </c>
      <c r="F80" s="40">
        <v>617.6</v>
      </c>
      <c r="G80" s="40">
        <v>619.76</v>
      </c>
      <c r="H80" s="33">
        <f t="shared" si="14"/>
        <v>520.62</v>
      </c>
      <c r="I80" s="33">
        <f t="shared" si="15"/>
        <v>169.8483358764517</v>
      </c>
      <c r="J80" s="33">
        <f t="shared" si="8"/>
        <v>32.624243378366508</v>
      </c>
      <c r="K80" s="33">
        <f t="shared" si="16"/>
        <v>2603.1</v>
      </c>
      <c r="L80" s="33">
        <f t="shared" si="18"/>
        <v>324.5</v>
      </c>
      <c r="M80" s="33">
        <f t="shared" si="17"/>
        <v>1622.5</v>
      </c>
    </row>
    <row r="81" spans="1:13" s="32" customFormat="1" ht="33" customHeight="1" x14ac:dyDescent="0.2">
      <c r="A81" s="31">
        <v>75</v>
      </c>
      <c r="B81" s="41" t="s">
        <v>69</v>
      </c>
      <c r="C81" s="39" t="s">
        <v>93</v>
      </c>
      <c r="D81" s="42">
        <v>5</v>
      </c>
      <c r="E81" s="40">
        <v>264</v>
      </c>
      <c r="F81" s="40">
        <v>617.6</v>
      </c>
      <c r="G81" s="40">
        <v>619.76</v>
      </c>
      <c r="H81" s="33">
        <f t="shared" si="14"/>
        <v>500.45333333333338</v>
      </c>
      <c r="I81" s="33">
        <f t="shared" si="15"/>
        <v>204.77744146593216</v>
      </c>
      <c r="J81" s="33">
        <f t="shared" si="8"/>
        <v>40.918388953868259</v>
      </c>
      <c r="K81" s="33">
        <f t="shared" si="16"/>
        <v>2502.2666666666669</v>
      </c>
      <c r="L81" s="33">
        <f t="shared" si="18"/>
        <v>264</v>
      </c>
      <c r="M81" s="33">
        <f t="shared" si="17"/>
        <v>1320</v>
      </c>
    </row>
    <row r="82" spans="1:13" s="32" customFormat="1" ht="31.5" customHeight="1" x14ac:dyDescent="0.2">
      <c r="A82" s="31">
        <v>76</v>
      </c>
      <c r="B82" s="41" t="s">
        <v>70</v>
      </c>
      <c r="C82" s="39" t="s">
        <v>93</v>
      </c>
      <c r="D82" s="42">
        <v>5</v>
      </c>
      <c r="E82" s="40">
        <v>264</v>
      </c>
      <c r="F82" s="40">
        <v>617.6</v>
      </c>
      <c r="G82" s="40">
        <v>619.76</v>
      </c>
      <c r="H82" s="33">
        <f t="shared" si="14"/>
        <v>500.45333333333338</v>
      </c>
      <c r="I82" s="33">
        <f t="shared" si="15"/>
        <v>204.77744146593216</v>
      </c>
      <c r="J82" s="33">
        <f t="shared" si="8"/>
        <v>40.918388953868259</v>
      </c>
      <c r="K82" s="33">
        <f t="shared" si="16"/>
        <v>2502.2666666666669</v>
      </c>
      <c r="L82" s="33">
        <f t="shared" si="18"/>
        <v>264</v>
      </c>
      <c r="M82" s="33">
        <f t="shared" si="17"/>
        <v>1320</v>
      </c>
    </row>
    <row r="83" spans="1:13" s="32" customFormat="1" ht="35.25" customHeight="1" x14ac:dyDescent="0.2">
      <c r="A83" s="31">
        <v>77</v>
      </c>
      <c r="B83" s="41" t="s">
        <v>71</v>
      </c>
      <c r="C83" s="39" t="s">
        <v>93</v>
      </c>
      <c r="D83" s="42">
        <v>6</v>
      </c>
      <c r="E83" s="40">
        <v>264</v>
      </c>
      <c r="F83" s="40">
        <v>617.6</v>
      </c>
      <c r="G83" s="40">
        <v>619.76</v>
      </c>
      <c r="H83" s="33">
        <f t="shared" si="14"/>
        <v>500.45333333333338</v>
      </c>
      <c r="I83" s="33">
        <f t="shared" si="15"/>
        <v>204.77744146593216</v>
      </c>
      <c r="J83" s="33">
        <f t="shared" si="8"/>
        <v>40.918388953868259</v>
      </c>
      <c r="K83" s="33">
        <f t="shared" si="16"/>
        <v>3002.7200000000003</v>
      </c>
      <c r="L83" s="33">
        <f t="shared" si="18"/>
        <v>264</v>
      </c>
      <c r="M83" s="33">
        <f t="shared" si="17"/>
        <v>1584</v>
      </c>
    </row>
    <row r="84" spans="1:13" s="32" customFormat="1" ht="30.75" customHeight="1" x14ac:dyDescent="0.2">
      <c r="A84" s="31">
        <v>78</v>
      </c>
      <c r="B84" s="41" t="s">
        <v>72</v>
      </c>
      <c r="C84" s="39" t="s">
        <v>93</v>
      </c>
      <c r="D84" s="42">
        <v>5</v>
      </c>
      <c r="E84" s="40">
        <v>264</v>
      </c>
      <c r="F84" s="40">
        <v>617.6</v>
      </c>
      <c r="G84" s="40">
        <v>619.76</v>
      </c>
      <c r="H84" s="33">
        <f t="shared" si="14"/>
        <v>500.45333333333338</v>
      </c>
      <c r="I84" s="33">
        <f t="shared" si="15"/>
        <v>204.77744146593216</v>
      </c>
      <c r="J84" s="33">
        <f t="shared" si="8"/>
        <v>40.918388953868259</v>
      </c>
      <c r="K84" s="33">
        <f t="shared" si="16"/>
        <v>2502.2666666666669</v>
      </c>
      <c r="L84" s="33">
        <f t="shared" si="18"/>
        <v>264</v>
      </c>
      <c r="M84" s="33">
        <f t="shared" si="17"/>
        <v>1320</v>
      </c>
    </row>
    <row r="85" spans="1:13" s="32" customFormat="1" ht="31.5" customHeight="1" x14ac:dyDescent="0.2">
      <c r="A85" s="31">
        <v>79</v>
      </c>
      <c r="B85" s="41" t="s">
        <v>73</v>
      </c>
      <c r="C85" s="39" t="s">
        <v>93</v>
      </c>
      <c r="D85" s="42">
        <v>10</v>
      </c>
      <c r="E85" s="40">
        <v>264</v>
      </c>
      <c r="F85" s="40">
        <v>617.6</v>
      </c>
      <c r="G85" s="40">
        <v>619.76</v>
      </c>
      <c r="H85" s="33">
        <f t="shared" si="14"/>
        <v>500.45333333333338</v>
      </c>
      <c r="I85" s="33">
        <f t="shared" si="15"/>
        <v>204.77744146593216</v>
      </c>
      <c r="J85" s="33">
        <f t="shared" si="8"/>
        <v>40.918388953868259</v>
      </c>
      <c r="K85" s="33">
        <f t="shared" si="16"/>
        <v>5004.5333333333338</v>
      </c>
      <c r="L85" s="33">
        <f t="shared" si="18"/>
        <v>264</v>
      </c>
      <c r="M85" s="33">
        <f t="shared" si="17"/>
        <v>2640</v>
      </c>
    </row>
    <row r="86" spans="1:13" s="32" customFormat="1" ht="30.75" customHeight="1" x14ac:dyDescent="0.2">
      <c r="A86" s="31">
        <v>80</v>
      </c>
      <c r="B86" s="41" t="s">
        <v>74</v>
      </c>
      <c r="C86" s="39" t="s">
        <v>93</v>
      </c>
      <c r="D86" s="42">
        <v>6</v>
      </c>
      <c r="E86" s="40">
        <v>264</v>
      </c>
      <c r="F86" s="40">
        <v>617.6</v>
      </c>
      <c r="G86" s="40">
        <v>619.76</v>
      </c>
      <c r="H86" s="33">
        <f t="shared" si="14"/>
        <v>500.45333333333338</v>
      </c>
      <c r="I86" s="33">
        <f t="shared" si="15"/>
        <v>204.77744146593216</v>
      </c>
      <c r="J86" s="33">
        <f t="shared" si="8"/>
        <v>40.918388953868259</v>
      </c>
      <c r="K86" s="33">
        <f t="shared" si="16"/>
        <v>3002.7200000000003</v>
      </c>
      <c r="L86" s="33">
        <f t="shared" si="18"/>
        <v>264</v>
      </c>
      <c r="M86" s="33">
        <f t="shared" si="17"/>
        <v>1584</v>
      </c>
    </row>
    <row r="87" spans="1:13" s="32" customFormat="1" ht="30" customHeight="1" x14ac:dyDescent="0.2">
      <c r="A87" s="31">
        <v>81</v>
      </c>
      <c r="B87" s="41" t="s">
        <v>76</v>
      </c>
      <c r="C87" s="39" t="s">
        <v>93</v>
      </c>
      <c r="D87" s="42">
        <v>12</v>
      </c>
      <c r="E87" s="40">
        <v>264</v>
      </c>
      <c r="F87" s="40">
        <v>617.6</v>
      </c>
      <c r="G87" s="40">
        <v>619.76</v>
      </c>
      <c r="H87" s="33">
        <f t="shared" si="14"/>
        <v>500.45333333333338</v>
      </c>
      <c r="I87" s="33">
        <f t="shared" si="15"/>
        <v>204.77744146593216</v>
      </c>
      <c r="J87" s="33">
        <f t="shared" si="8"/>
        <v>40.918388953868259</v>
      </c>
      <c r="K87" s="33">
        <f t="shared" si="16"/>
        <v>6005.4400000000005</v>
      </c>
      <c r="L87" s="33">
        <f t="shared" si="18"/>
        <v>264</v>
      </c>
      <c r="M87" s="33">
        <f t="shared" si="17"/>
        <v>3168</v>
      </c>
    </row>
    <row r="88" spans="1:13" s="32" customFormat="1" ht="33" customHeight="1" x14ac:dyDescent="0.2">
      <c r="A88" s="31">
        <v>82</v>
      </c>
      <c r="B88" s="41" t="s">
        <v>75</v>
      </c>
      <c r="C88" s="39" t="s">
        <v>93</v>
      </c>
      <c r="D88" s="42">
        <v>6</v>
      </c>
      <c r="E88" s="40">
        <v>264</v>
      </c>
      <c r="F88" s="40">
        <v>617.6</v>
      </c>
      <c r="G88" s="40">
        <v>619.76</v>
      </c>
      <c r="H88" s="33">
        <f t="shared" si="14"/>
        <v>500.45333333333338</v>
      </c>
      <c r="I88" s="33">
        <f t="shared" si="15"/>
        <v>204.77744146593216</v>
      </c>
      <c r="J88" s="33">
        <f t="shared" si="8"/>
        <v>40.918388953868259</v>
      </c>
      <c r="K88" s="33">
        <f t="shared" si="16"/>
        <v>3002.7200000000003</v>
      </c>
      <c r="L88" s="33">
        <f t="shared" si="18"/>
        <v>264</v>
      </c>
      <c r="M88" s="33">
        <f t="shared" si="17"/>
        <v>1584</v>
      </c>
    </row>
    <row r="89" spans="1:13" s="32" customFormat="1" ht="47.25" customHeight="1" x14ac:dyDescent="0.2">
      <c r="A89" s="31">
        <v>83</v>
      </c>
      <c r="B89" s="41" t="s">
        <v>77</v>
      </c>
      <c r="C89" s="39" t="s">
        <v>93</v>
      </c>
      <c r="D89" s="42">
        <v>10</v>
      </c>
      <c r="E89" s="40">
        <v>264</v>
      </c>
      <c r="F89" s="40">
        <v>617.6</v>
      </c>
      <c r="G89" s="40">
        <v>619.76</v>
      </c>
      <c r="H89" s="33">
        <f t="shared" si="14"/>
        <v>500.45333333333338</v>
      </c>
      <c r="I89" s="33">
        <f t="shared" si="15"/>
        <v>204.77744146593216</v>
      </c>
      <c r="J89" s="33">
        <f t="shared" si="8"/>
        <v>40.918388953868259</v>
      </c>
      <c r="K89" s="33">
        <f t="shared" si="16"/>
        <v>5004.5333333333338</v>
      </c>
      <c r="L89" s="33">
        <f t="shared" si="18"/>
        <v>264</v>
      </c>
      <c r="M89" s="33">
        <f t="shared" si="17"/>
        <v>2640</v>
      </c>
    </row>
    <row r="90" spans="1:13" s="32" customFormat="1" ht="27" customHeight="1" x14ac:dyDescent="0.2">
      <c r="A90" s="31">
        <v>84</v>
      </c>
      <c r="B90" s="41" t="s">
        <v>78</v>
      </c>
      <c r="C90" s="39" t="s">
        <v>93</v>
      </c>
      <c r="D90" s="42">
        <v>8</v>
      </c>
      <c r="E90" s="40">
        <v>264</v>
      </c>
      <c r="F90" s="40">
        <v>617.6</v>
      </c>
      <c r="G90" s="40">
        <v>619.76</v>
      </c>
      <c r="H90" s="33">
        <f t="shared" si="14"/>
        <v>500.45333333333338</v>
      </c>
      <c r="I90" s="33">
        <f t="shared" si="15"/>
        <v>204.77744146593216</v>
      </c>
      <c r="J90" s="33">
        <f t="shared" si="8"/>
        <v>40.918388953868259</v>
      </c>
      <c r="K90" s="33">
        <f t="shared" si="16"/>
        <v>4003.626666666667</v>
      </c>
      <c r="L90" s="33">
        <f t="shared" si="18"/>
        <v>264</v>
      </c>
      <c r="M90" s="33">
        <f t="shared" si="17"/>
        <v>2112</v>
      </c>
    </row>
    <row r="91" spans="1:13" s="32" customFormat="1" ht="33.75" customHeight="1" x14ac:dyDescent="0.2">
      <c r="A91" s="31">
        <v>85</v>
      </c>
      <c r="B91" s="41" t="s">
        <v>79</v>
      </c>
      <c r="C91" s="39" t="s">
        <v>93</v>
      </c>
      <c r="D91" s="42">
        <v>5</v>
      </c>
      <c r="E91" s="40">
        <v>264</v>
      </c>
      <c r="F91" s="40">
        <v>617.6</v>
      </c>
      <c r="G91" s="40">
        <v>619.76</v>
      </c>
      <c r="H91" s="33">
        <f t="shared" si="14"/>
        <v>500.45333333333338</v>
      </c>
      <c r="I91" s="33">
        <f t="shared" si="15"/>
        <v>204.77744146593216</v>
      </c>
      <c r="J91" s="33">
        <f t="shared" si="8"/>
        <v>40.918388953868259</v>
      </c>
      <c r="K91" s="33">
        <f t="shared" si="16"/>
        <v>2502.2666666666669</v>
      </c>
      <c r="L91" s="33">
        <f t="shared" si="18"/>
        <v>264</v>
      </c>
      <c r="M91" s="33">
        <f t="shared" si="17"/>
        <v>1320</v>
      </c>
    </row>
    <row r="92" spans="1:13" s="32" customFormat="1" ht="42.75" customHeight="1" x14ac:dyDescent="0.2">
      <c r="A92" s="31">
        <v>86</v>
      </c>
      <c r="B92" s="41" t="s">
        <v>80</v>
      </c>
      <c r="C92" s="39" t="s">
        <v>93</v>
      </c>
      <c r="D92" s="42">
        <v>5</v>
      </c>
      <c r="E92" s="40">
        <v>264</v>
      </c>
      <c r="F92" s="40">
        <v>617.6</v>
      </c>
      <c r="G92" s="40">
        <v>619.76</v>
      </c>
      <c r="H92" s="33">
        <f t="shared" si="14"/>
        <v>500.45333333333338</v>
      </c>
      <c r="I92" s="33">
        <f t="shared" si="15"/>
        <v>204.77744146593216</v>
      </c>
      <c r="J92" s="33">
        <f t="shared" si="8"/>
        <v>40.918388953868259</v>
      </c>
      <c r="K92" s="33">
        <f t="shared" si="16"/>
        <v>2502.2666666666669</v>
      </c>
      <c r="L92" s="33">
        <f t="shared" si="18"/>
        <v>264</v>
      </c>
      <c r="M92" s="33">
        <f t="shared" si="17"/>
        <v>1320</v>
      </c>
    </row>
    <row r="93" spans="1:13" s="32" customFormat="1" ht="35.25" customHeight="1" x14ac:dyDescent="0.2">
      <c r="A93" s="31">
        <v>87</v>
      </c>
      <c r="B93" s="41" t="s">
        <v>81</v>
      </c>
      <c r="C93" s="39" t="s">
        <v>93</v>
      </c>
      <c r="D93" s="42">
        <v>5</v>
      </c>
      <c r="E93" s="40">
        <v>264</v>
      </c>
      <c r="F93" s="40">
        <v>617.6</v>
      </c>
      <c r="G93" s="40">
        <v>619.76</v>
      </c>
      <c r="H93" s="33">
        <f t="shared" si="14"/>
        <v>500.45333333333338</v>
      </c>
      <c r="I93" s="33">
        <f t="shared" si="15"/>
        <v>204.77744146593216</v>
      </c>
      <c r="J93" s="33">
        <f t="shared" si="8"/>
        <v>40.918388953868259</v>
      </c>
      <c r="K93" s="33">
        <f t="shared" si="16"/>
        <v>2502.2666666666669</v>
      </c>
      <c r="L93" s="33">
        <f t="shared" si="18"/>
        <v>264</v>
      </c>
      <c r="M93" s="33">
        <f t="shared" si="17"/>
        <v>1320</v>
      </c>
    </row>
    <row r="94" spans="1:13" s="32" customFormat="1" ht="33.75" customHeight="1" x14ac:dyDescent="0.2">
      <c r="A94" s="31">
        <v>88</v>
      </c>
      <c r="B94" s="41" t="s">
        <v>82</v>
      </c>
      <c r="C94" s="39" t="s">
        <v>93</v>
      </c>
      <c r="D94" s="42">
        <v>5</v>
      </c>
      <c r="E94" s="40">
        <v>264</v>
      </c>
      <c r="F94" s="40">
        <v>617.6</v>
      </c>
      <c r="G94" s="40">
        <v>619.76</v>
      </c>
      <c r="H94" s="33">
        <f t="shared" si="14"/>
        <v>500.45333333333338</v>
      </c>
      <c r="I94" s="33">
        <f t="shared" si="15"/>
        <v>204.77744146593216</v>
      </c>
      <c r="J94" s="33">
        <f t="shared" si="8"/>
        <v>40.918388953868259</v>
      </c>
      <c r="K94" s="33">
        <f t="shared" si="16"/>
        <v>2502.2666666666669</v>
      </c>
      <c r="L94" s="33">
        <f t="shared" si="18"/>
        <v>264</v>
      </c>
      <c r="M94" s="33">
        <f t="shared" si="17"/>
        <v>1320</v>
      </c>
    </row>
    <row r="95" spans="1:13" s="32" customFormat="1" ht="28.5" customHeight="1" x14ac:dyDescent="0.2">
      <c r="A95" s="31">
        <v>89</v>
      </c>
      <c r="B95" s="41" t="s">
        <v>83</v>
      </c>
      <c r="C95" s="39" t="s">
        <v>93</v>
      </c>
      <c r="D95" s="42">
        <v>3</v>
      </c>
      <c r="E95" s="40">
        <v>324.5</v>
      </c>
      <c r="F95" s="40">
        <v>617.6</v>
      </c>
      <c r="G95" s="40">
        <v>619.76</v>
      </c>
      <c r="H95" s="33">
        <f t="shared" si="14"/>
        <v>520.62</v>
      </c>
      <c r="I95" s="33">
        <f t="shared" si="15"/>
        <v>169.8483358764517</v>
      </c>
      <c r="J95" s="33">
        <f t="shared" si="8"/>
        <v>32.624243378366508</v>
      </c>
      <c r="K95" s="33">
        <f t="shared" si="16"/>
        <v>1561.8600000000001</v>
      </c>
      <c r="L95" s="33">
        <f t="shared" si="18"/>
        <v>324.5</v>
      </c>
      <c r="M95" s="33">
        <f t="shared" si="17"/>
        <v>973.5</v>
      </c>
    </row>
    <row r="96" spans="1:13" s="32" customFormat="1" ht="33" customHeight="1" x14ac:dyDescent="0.2">
      <c r="A96" s="31">
        <v>90</v>
      </c>
      <c r="B96" s="41" t="s">
        <v>84</v>
      </c>
      <c r="C96" s="39" t="s">
        <v>93</v>
      </c>
      <c r="D96" s="42">
        <v>3</v>
      </c>
      <c r="E96" s="40">
        <v>264</v>
      </c>
      <c r="F96" s="40">
        <v>617.6</v>
      </c>
      <c r="G96" s="40">
        <v>619.76</v>
      </c>
      <c r="H96" s="33">
        <f t="shared" si="14"/>
        <v>500.45333333333338</v>
      </c>
      <c r="I96" s="33">
        <f t="shared" si="15"/>
        <v>204.77744146593216</v>
      </c>
      <c r="J96" s="33">
        <f t="shared" si="8"/>
        <v>40.918388953868259</v>
      </c>
      <c r="K96" s="33">
        <f t="shared" si="16"/>
        <v>1501.3600000000001</v>
      </c>
      <c r="L96" s="33">
        <f t="shared" si="18"/>
        <v>264</v>
      </c>
      <c r="M96" s="33">
        <f t="shared" si="17"/>
        <v>792</v>
      </c>
    </row>
    <row r="97" spans="1:13" s="32" customFormat="1" ht="46.5" customHeight="1" x14ac:dyDescent="0.2">
      <c r="A97" s="31">
        <v>91</v>
      </c>
      <c r="B97" s="41" t="s">
        <v>85</v>
      </c>
      <c r="C97" s="39" t="s">
        <v>93</v>
      </c>
      <c r="D97" s="42">
        <v>7</v>
      </c>
      <c r="E97" s="40">
        <v>264</v>
      </c>
      <c r="F97" s="40">
        <v>617.6</v>
      </c>
      <c r="G97" s="40">
        <v>619.76</v>
      </c>
      <c r="H97" s="33">
        <f t="shared" si="14"/>
        <v>500.45333333333338</v>
      </c>
      <c r="I97" s="33">
        <f t="shared" si="15"/>
        <v>204.77744146593216</v>
      </c>
      <c r="J97" s="33">
        <f t="shared" si="8"/>
        <v>40.918388953868259</v>
      </c>
      <c r="K97" s="33">
        <f t="shared" si="16"/>
        <v>3503.1733333333336</v>
      </c>
      <c r="L97" s="33">
        <f t="shared" si="18"/>
        <v>264</v>
      </c>
      <c r="M97" s="33">
        <f t="shared" si="17"/>
        <v>1848</v>
      </c>
    </row>
    <row r="98" spans="1:13" s="32" customFormat="1" ht="33.75" customHeight="1" x14ac:dyDescent="0.2">
      <c r="A98" s="31">
        <v>92</v>
      </c>
      <c r="B98" s="41" t="s">
        <v>86</v>
      </c>
      <c r="C98" s="39" t="s">
        <v>93</v>
      </c>
      <c r="D98" s="42">
        <v>5</v>
      </c>
      <c r="E98" s="40">
        <v>264</v>
      </c>
      <c r="F98" s="40">
        <v>617.6</v>
      </c>
      <c r="G98" s="40">
        <v>619.76</v>
      </c>
      <c r="H98" s="33">
        <f t="shared" si="14"/>
        <v>500.45333333333338</v>
      </c>
      <c r="I98" s="33">
        <f t="shared" si="15"/>
        <v>204.77744146593216</v>
      </c>
      <c r="J98" s="33">
        <f t="shared" si="8"/>
        <v>40.918388953868259</v>
      </c>
      <c r="K98" s="33">
        <f t="shared" si="16"/>
        <v>2502.2666666666669</v>
      </c>
      <c r="L98" s="33">
        <f t="shared" si="18"/>
        <v>264</v>
      </c>
      <c r="M98" s="33">
        <f t="shared" si="17"/>
        <v>1320</v>
      </c>
    </row>
    <row r="99" spans="1:13" s="32" customFormat="1" ht="33.75" customHeight="1" x14ac:dyDescent="0.2">
      <c r="A99" s="31">
        <v>93</v>
      </c>
      <c r="B99" s="41" t="s">
        <v>87</v>
      </c>
      <c r="C99" s="39" t="s">
        <v>93</v>
      </c>
      <c r="D99" s="42">
        <v>5</v>
      </c>
      <c r="E99" s="40">
        <v>264</v>
      </c>
      <c r="F99" s="40">
        <v>617.6</v>
      </c>
      <c r="G99" s="40">
        <v>619.76</v>
      </c>
      <c r="H99" s="33">
        <f t="shared" si="14"/>
        <v>500.45333333333338</v>
      </c>
      <c r="I99" s="33">
        <f t="shared" si="15"/>
        <v>204.77744146593216</v>
      </c>
      <c r="J99" s="33">
        <f t="shared" si="8"/>
        <v>40.918388953868259</v>
      </c>
      <c r="K99" s="33">
        <f t="shared" si="16"/>
        <v>2502.2666666666669</v>
      </c>
      <c r="L99" s="33">
        <f t="shared" si="18"/>
        <v>264</v>
      </c>
      <c r="M99" s="33">
        <f t="shared" si="17"/>
        <v>1320</v>
      </c>
    </row>
    <row r="100" spans="1:13" s="32" customFormat="1" ht="33" customHeight="1" x14ac:dyDescent="0.2">
      <c r="A100" s="31">
        <v>94</v>
      </c>
      <c r="B100" s="41" t="s">
        <v>88</v>
      </c>
      <c r="C100" s="39" t="s">
        <v>22</v>
      </c>
      <c r="D100" s="42">
        <v>5</v>
      </c>
      <c r="E100" s="40">
        <v>264</v>
      </c>
      <c r="F100" s="40">
        <v>617.6</v>
      </c>
      <c r="G100" s="40">
        <v>619.76</v>
      </c>
      <c r="H100" s="33">
        <f t="shared" si="14"/>
        <v>500.45333333333338</v>
      </c>
      <c r="I100" s="33">
        <f t="shared" si="15"/>
        <v>204.77744146593216</v>
      </c>
      <c r="J100" s="33">
        <f t="shared" si="8"/>
        <v>40.918388953868259</v>
      </c>
      <c r="K100" s="33">
        <f t="shared" si="16"/>
        <v>2502.2666666666669</v>
      </c>
      <c r="L100" s="33">
        <f t="shared" si="18"/>
        <v>264</v>
      </c>
      <c r="M100" s="33">
        <f t="shared" si="17"/>
        <v>1320</v>
      </c>
    </row>
    <row r="101" spans="1:13" s="32" customFormat="1" ht="33" customHeight="1" x14ac:dyDescent="0.2">
      <c r="A101" s="31">
        <v>95</v>
      </c>
      <c r="B101" s="41" t="s">
        <v>89</v>
      </c>
      <c r="C101" s="39" t="s">
        <v>93</v>
      </c>
      <c r="D101" s="42">
        <v>5</v>
      </c>
      <c r="E101" s="40">
        <v>264</v>
      </c>
      <c r="F101" s="40">
        <v>617.6</v>
      </c>
      <c r="G101" s="40">
        <v>619.76</v>
      </c>
      <c r="H101" s="33">
        <f t="shared" si="14"/>
        <v>500.45333333333338</v>
      </c>
      <c r="I101" s="33">
        <f t="shared" si="15"/>
        <v>204.77744146593216</v>
      </c>
      <c r="J101" s="33">
        <f t="shared" si="8"/>
        <v>40.918388953868259</v>
      </c>
      <c r="K101" s="33">
        <f t="shared" si="16"/>
        <v>2502.2666666666669</v>
      </c>
      <c r="L101" s="33">
        <f t="shared" si="18"/>
        <v>264</v>
      </c>
      <c r="M101" s="33">
        <f t="shared" si="17"/>
        <v>1320</v>
      </c>
    </row>
    <row r="102" spans="1:13" s="35" customFormat="1" ht="28.5" customHeight="1" x14ac:dyDescent="0.25">
      <c r="A102" s="51" t="s">
        <v>4</v>
      </c>
      <c r="B102" s="52"/>
      <c r="C102" s="53"/>
      <c r="D102" s="43">
        <f>SUM(D7:D101)</f>
        <v>808</v>
      </c>
      <c r="E102" s="33">
        <f>SUM(E7:E101)</f>
        <v>442770.96</v>
      </c>
      <c r="F102" s="33">
        <f>SUM(F7:F101)</f>
        <v>581621.39999999886</v>
      </c>
      <c r="G102" s="33">
        <f>SUM(G7:G101)</f>
        <v>549842.07500000042</v>
      </c>
      <c r="H102" s="37">
        <f t="shared" ref="H102" si="19">AVERAGE(E102:G102)</f>
        <v>524744.81166666641</v>
      </c>
      <c r="I102" s="38">
        <f t="shared" si="15"/>
        <v>72747.959711357849</v>
      </c>
      <c r="J102" s="34">
        <f>I102/H102*100</f>
        <v>13.863492900539534</v>
      </c>
      <c r="K102" s="34">
        <f>SUM(K7:K101)</f>
        <v>1103595.4075000002</v>
      </c>
      <c r="L102" s="34">
        <f>SUM(L7:L101)</f>
        <v>442770.96</v>
      </c>
      <c r="M102" s="34">
        <f>SUM(M7:M101)</f>
        <v>895234.30499999993</v>
      </c>
    </row>
    <row r="103" spans="1:13" s="3" customFormat="1" x14ac:dyDescent="0.25">
      <c r="A103" s="4"/>
      <c r="B103" s="5"/>
      <c r="C103" s="18"/>
      <c r="D103" s="18"/>
      <c r="E103" s="6"/>
      <c r="F103" s="6"/>
      <c r="G103" s="6"/>
      <c r="H103" s="6"/>
      <c r="I103" s="7"/>
      <c r="J103" s="7"/>
      <c r="K103" s="8"/>
      <c r="L103" s="8"/>
      <c r="M103" s="8"/>
    </row>
    <row r="104" spans="1:13" s="2" customFormat="1" ht="48" customHeight="1" x14ac:dyDescent="0.25">
      <c r="A104" s="49" t="s">
        <v>11</v>
      </c>
      <c r="B104" s="49"/>
      <c r="C104" s="49"/>
      <c r="D104" s="49"/>
      <c r="E104" s="49"/>
      <c r="F104" s="49"/>
      <c r="G104" s="49"/>
      <c r="H104" s="49"/>
      <c r="I104" s="49"/>
      <c r="J104" s="50"/>
      <c r="K104" s="50"/>
      <c r="L104" s="50"/>
      <c r="M104" s="36">
        <f>M102</f>
        <v>895234.30499999993</v>
      </c>
    </row>
    <row r="105" spans="1:13" ht="14.25" customHeight="1" x14ac:dyDescent="0.2">
      <c r="A105" s="57" t="s">
        <v>18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3" customFormat="1" ht="15" x14ac:dyDescent="0.25">
      <c r="A106" s="10"/>
      <c r="B106" s="24"/>
      <c r="C106" s="21"/>
      <c r="D106" s="21"/>
    </row>
    <row r="107" spans="1:13" customFormat="1" ht="15" customHeight="1" x14ac:dyDescent="0.25">
      <c r="A107" s="10"/>
      <c r="B107" s="56"/>
      <c r="C107" s="56"/>
      <c r="D107" s="56"/>
      <c r="E107" s="16"/>
      <c r="K107" s="11"/>
    </row>
    <row r="108" spans="1:13" customFormat="1" ht="15" x14ac:dyDescent="0.25">
      <c r="A108" s="10"/>
      <c r="B108" s="24"/>
      <c r="C108" s="21"/>
      <c r="D108" s="21"/>
    </row>
    <row r="109" spans="1:13" customFormat="1" ht="15.75" x14ac:dyDescent="0.25">
      <c r="A109" s="10"/>
      <c r="B109" s="25"/>
      <c r="C109" s="22"/>
      <c r="D109" s="22"/>
      <c r="E109" s="12"/>
      <c r="F109" s="12"/>
      <c r="G109" s="12"/>
    </row>
    <row r="110" spans="1:13" customFormat="1" ht="15.75" x14ac:dyDescent="0.25">
      <c r="A110" s="10"/>
      <c r="B110" s="25"/>
      <c r="C110" s="22"/>
      <c r="D110" s="22"/>
      <c r="E110" s="12"/>
      <c r="F110" s="12"/>
      <c r="G110" s="12"/>
    </row>
    <row r="111" spans="1:13" customFormat="1" ht="15" x14ac:dyDescent="0.25">
      <c r="B111" s="26"/>
      <c r="C111" s="21"/>
      <c r="D111" s="21"/>
    </row>
    <row r="112" spans="1:13" customFormat="1" ht="15" x14ac:dyDescent="0.25">
      <c r="B112" s="26"/>
      <c r="C112" s="21"/>
      <c r="D112" s="21"/>
    </row>
  </sheetData>
  <mergeCells count="14">
    <mergeCell ref="B107:D107"/>
    <mergeCell ref="A105:K105"/>
    <mergeCell ref="A4:A5"/>
    <mergeCell ref="B4:B5"/>
    <mergeCell ref="C4:C5"/>
    <mergeCell ref="D4:D5"/>
    <mergeCell ref="E4:G4"/>
    <mergeCell ref="H4:J4"/>
    <mergeCell ref="K4:M4"/>
    <mergeCell ref="A1:M1"/>
    <mergeCell ref="E2:M2"/>
    <mergeCell ref="A104:L104"/>
    <mergeCell ref="A102:C102"/>
    <mergeCell ref="A2:D2"/>
  </mergeCells>
  <phoneticPr fontId="11" type="noConversion"/>
  <pageMargins left="0.19685039370078741" right="0.19685039370078741" top="0.19685039370078741" bottom="0.19685039370078741" header="0.19685039370078741" footer="0.19685039370078741"/>
  <pageSetup paperSize="9" scale="46" orientation="portrait" r:id="rId1"/>
  <rowBreaks count="1" manualBreakCount="1">
    <brk id="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2025-04-15T07:31:00Z</dcterms:modified>
</cp:coreProperties>
</file>