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АУП\Суслова Сашенька\от Инны\1 квартал 2025 год\КДЛ\19-омс\"/>
    </mc:Choice>
  </mc:AlternateContent>
  <bookViews>
    <workbookView xWindow="-120" yWindow="-120" windowWidth="29040" windowHeight="15840"/>
  </bookViews>
  <sheets>
    <sheet name="Приложение1" sheetId="4" r:id="rId1"/>
  </sheets>
  <definedNames>
    <definedName name="_xlnm.Print_Area" localSheetId="0">Приложение1!$A$1:$N$54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K22" i="4" l="1"/>
  <c r="L22" i="4" s="1"/>
  <c r="M22" i="4" s="1"/>
  <c r="N22" i="4" s="1"/>
  <c r="J22" i="4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K6" i="4"/>
  <c r="L6" i="4" s="1"/>
  <c r="M6" i="4" s="1"/>
  <c r="N6" i="4" s="1"/>
  <c r="J6" i="4" l="1"/>
  <c r="K43" i="4"/>
  <c r="L43" i="4" s="1"/>
  <c r="M43" i="4" s="1"/>
  <c r="N43" i="4" s="1"/>
  <c r="K42" i="4"/>
  <c r="L42" i="4" s="1"/>
  <c r="M42" i="4" s="1"/>
  <c r="N42" i="4" s="1"/>
  <c r="J41" i="4"/>
  <c r="J40" i="4"/>
  <c r="K39" i="4"/>
  <c r="L39" i="4" s="1"/>
  <c r="M39" i="4" s="1"/>
  <c r="N39" i="4" s="1"/>
  <c r="K38" i="4"/>
  <c r="L38" i="4" s="1"/>
  <c r="M38" i="4" s="1"/>
  <c r="N38" i="4" s="1"/>
  <c r="J37" i="4"/>
  <c r="J36" i="4"/>
  <c r="K35" i="4"/>
  <c r="L35" i="4" s="1"/>
  <c r="M35" i="4" s="1"/>
  <c r="N35" i="4" s="1"/>
  <c r="K34" i="4"/>
  <c r="L34" i="4" s="1"/>
  <c r="M34" i="4" s="1"/>
  <c r="N34" i="4" s="1"/>
  <c r="J33" i="4"/>
  <c r="J32" i="4"/>
  <c r="K31" i="4"/>
  <c r="L31" i="4" s="1"/>
  <c r="M31" i="4" s="1"/>
  <c r="N31" i="4" s="1"/>
  <c r="K30" i="4"/>
  <c r="L30" i="4" s="1"/>
  <c r="M30" i="4" s="1"/>
  <c r="N30" i="4" s="1"/>
  <c r="J29" i="4"/>
  <c r="J28" i="4"/>
  <c r="K27" i="4"/>
  <c r="L27" i="4" s="1"/>
  <c r="M27" i="4" s="1"/>
  <c r="N27" i="4" s="1"/>
  <c r="K26" i="4"/>
  <c r="L26" i="4" s="1"/>
  <c r="M26" i="4" s="1"/>
  <c r="N26" i="4" s="1"/>
  <c r="J25" i="4"/>
  <c r="J24" i="4"/>
  <c r="K23" i="4"/>
  <c r="L23" i="4" s="1"/>
  <c r="M23" i="4" s="1"/>
  <c r="N23" i="4" s="1"/>
  <c r="K16" i="4"/>
  <c r="L16" i="4" s="1"/>
  <c r="M16" i="4" s="1"/>
  <c r="N16" i="4" s="1"/>
  <c r="J15" i="4"/>
  <c r="K14" i="4"/>
  <c r="L14" i="4" s="1"/>
  <c r="M14" i="4" s="1"/>
  <c r="N14" i="4" s="1"/>
  <c r="J13" i="4"/>
  <c r="K45" i="4"/>
  <c r="L45" i="4" s="1"/>
  <c r="M45" i="4" s="1"/>
  <c r="N45" i="4" s="1"/>
  <c r="J44" i="4"/>
  <c r="J16" i="4" l="1"/>
  <c r="J45" i="4"/>
  <c r="J14" i="4"/>
  <c r="J23" i="4"/>
  <c r="K24" i="4"/>
  <c r="L24" i="4" s="1"/>
  <c r="M24" i="4" s="1"/>
  <c r="N24" i="4" s="1"/>
  <c r="K25" i="4"/>
  <c r="L25" i="4" s="1"/>
  <c r="M25" i="4" s="1"/>
  <c r="N25" i="4" s="1"/>
  <c r="J26" i="4"/>
  <c r="J27" i="4"/>
  <c r="J30" i="4"/>
  <c r="J31" i="4"/>
  <c r="K32" i="4"/>
  <c r="L32" i="4" s="1"/>
  <c r="M32" i="4" s="1"/>
  <c r="N32" i="4" s="1"/>
  <c r="K33" i="4"/>
  <c r="L33" i="4" s="1"/>
  <c r="M33" i="4" s="1"/>
  <c r="N33" i="4" s="1"/>
  <c r="J34" i="4"/>
  <c r="J35" i="4"/>
  <c r="J38" i="4"/>
  <c r="J39" i="4"/>
  <c r="K40" i="4"/>
  <c r="L40" i="4" s="1"/>
  <c r="M40" i="4" s="1"/>
  <c r="N40" i="4" s="1"/>
  <c r="K41" i="4"/>
  <c r="L41" i="4" s="1"/>
  <c r="M41" i="4" s="1"/>
  <c r="N41" i="4" s="1"/>
  <c r="J42" i="4"/>
  <c r="J43" i="4"/>
  <c r="K44" i="4"/>
  <c r="L44" i="4" s="1"/>
  <c r="M44" i="4" s="1"/>
  <c r="N44" i="4" s="1"/>
  <c r="K13" i="4"/>
  <c r="L13" i="4" s="1"/>
  <c r="M13" i="4" s="1"/>
  <c r="N13" i="4" s="1"/>
  <c r="K15" i="4"/>
  <c r="L15" i="4" s="1"/>
  <c r="M15" i="4" s="1"/>
  <c r="N15" i="4" s="1"/>
  <c r="K28" i="4"/>
  <c r="L28" i="4" s="1"/>
  <c r="M28" i="4" s="1"/>
  <c r="N28" i="4" s="1"/>
  <c r="K29" i="4"/>
  <c r="L29" i="4" s="1"/>
  <c r="M29" i="4" s="1"/>
  <c r="N29" i="4" s="1"/>
  <c r="K36" i="4"/>
  <c r="L36" i="4" s="1"/>
  <c r="M36" i="4" s="1"/>
  <c r="N36" i="4" s="1"/>
  <c r="K37" i="4"/>
  <c r="L37" i="4" s="1"/>
  <c r="M37" i="4" s="1"/>
  <c r="N37" i="4" s="1"/>
  <c r="K17" i="4"/>
  <c r="L17" i="4" s="1"/>
  <c r="M17" i="4" s="1"/>
  <c r="N17" i="4" s="1"/>
  <c r="J17" i="4"/>
  <c r="K18" i="4"/>
  <c r="L18" i="4" s="1"/>
  <c r="M18" i="4" s="1"/>
  <c r="N18" i="4" s="1"/>
  <c r="J18" i="4"/>
  <c r="K19" i="4"/>
  <c r="L19" i="4" s="1"/>
  <c r="M19" i="4" s="1"/>
  <c r="N19" i="4" s="1"/>
  <c r="J19" i="4"/>
  <c r="K20" i="4"/>
  <c r="L20" i="4" s="1"/>
  <c r="M20" i="4" s="1"/>
  <c r="N20" i="4" s="1"/>
  <c r="J20" i="4"/>
  <c r="K21" i="4"/>
  <c r="L21" i="4" s="1"/>
  <c r="M21" i="4" s="1"/>
  <c r="N21" i="4" s="1"/>
  <c r="J21" i="4"/>
  <c r="K9" i="4"/>
  <c r="L9" i="4" s="1"/>
  <c r="M9" i="4" s="1"/>
  <c r="N9" i="4" s="1"/>
  <c r="K10" i="4"/>
  <c r="L10" i="4" s="1"/>
  <c r="M10" i="4" s="1"/>
  <c r="N10" i="4" s="1"/>
  <c r="K11" i="4"/>
  <c r="L11" i="4" s="1"/>
  <c r="M11" i="4" s="1"/>
  <c r="N11" i="4" s="1"/>
  <c r="K12" i="4"/>
  <c r="L12" i="4" s="1"/>
  <c r="M12" i="4" s="1"/>
  <c r="N12" i="4" s="1"/>
  <c r="J11" i="4" l="1"/>
  <c r="J9" i="4"/>
  <c r="J12" i="4"/>
  <c r="J10" i="4"/>
  <c r="K7" i="4" l="1"/>
  <c r="L7" i="4" s="1"/>
  <c r="M7" i="4" s="1"/>
  <c r="N7" i="4" s="1"/>
  <c r="J7" i="4"/>
  <c r="K8" i="4"/>
  <c r="L8" i="4" s="1"/>
  <c r="M8" i="4" s="1"/>
  <c r="N8" i="4" s="1"/>
  <c r="J8" i="4"/>
  <c r="K5" i="4" l="1"/>
  <c r="L5" i="4" s="1"/>
  <c r="M5" i="4" s="1"/>
  <c r="N5" i="4" l="1"/>
  <c r="N46" i="4" s="1"/>
  <c r="J5" i="4"/>
</calcChain>
</file>

<file path=xl/sharedStrings.xml><?xml version="1.0" encoding="utf-8"?>
<sst xmlns="http://schemas.openxmlformats.org/spreadsheetml/2006/main" count="102" uniqueCount="64">
  <si>
    <t>Кол-во</t>
  </si>
  <si>
    <t>№</t>
  </si>
  <si>
    <t>Наименование предмета контракта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</si>
  <si>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</si>
  <si>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</si>
  <si>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</si>
  <si>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</si>
  <si>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</si>
  <si>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</si>
  <si>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Н(М)ЦК</t>
  </si>
  <si>
    <t>Н(М)ЦК контракта с учетом округления цены за единицу (руб.)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</si>
  <si>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</si>
  <si>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Источник информации о цене </t>
  </si>
  <si>
    <t>Коммерческое предложение 1</t>
  </si>
  <si>
    <t>Коммерческое предложение 2</t>
  </si>
  <si>
    <t>Коммерческое предложение 3</t>
  </si>
  <si>
    <t xml:space="preserve">     Метод сопоставимых рыночных цен (анализа рынка) - с использованием  коммерческих предложенийМетодические рекомендации по определению начальных (максимальных) цен договоров при проведении закупок товаров, работ, услуг для нужд ЧУЗ ОАО «РЖД», утвержденные приказом  Центральной дирекции здравоохранения  от 06.12.2019 №ЦДЗ-281П.4 Методических рекомендаций по определению начальных (максимальных_ цен договоров, утверждённый распоряжением ОАО «РЖД» от 01.09.2016 №1802р.</t>
  </si>
  <si>
    <t>Ед.измерения</t>
  </si>
  <si>
    <t>уп</t>
  </si>
  <si>
    <t>наб.</t>
  </si>
  <si>
    <t>фл</t>
  </si>
  <si>
    <t>Обоснование начальной (максимальной) цены контракта-номер закупки-24080305041.   19 ОМС. Реактивы КДЛ. 1 квартал 2025 г.</t>
  </si>
  <si>
    <t>"Клиника кал" набор</t>
  </si>
  <si>
    <t>"Клиника мокрота" набор</t>
  </si>
  <si>
    <t>Cрб – латекс тест</t>
  </si>
  <si>
    <t>Антиген кардиолипиновый для РМП, уп.</t>
  </si>
  <si>
    <t>АПТВ-Эл-тест (лиофилизированный) набор на 100определений, кат.№649</t>
  </si>
  <si>
    <t>Биоскан -Билирубин 100шт</t>
  </si>
  <si>
    <t>Биоскан Гемоглобин</t>
  </si>
  <si>
    <t>Биоскан –-рН</t>
  </si>
  <si>
    <t>Буфер фосфатный концентрированный "Минимед", 6фл по10мл.</t>
  </si>
  <si>
    <t>Гематоксилин Джилла</t>
  </si>
  <si>
    <t>Глюкоза – ФС- ДДС(1000мл )</t>
  </si>
  <si>
    <t>Железо (2х100)</t>
  </si>
  <si>
    <t>Контрольная плазма с нормальным диапазоном значений для автоматического коагулометра АК (АК контроль Н)/арт.781/ (2фл*1мл), ООО "Технология-Стандарт"</t>
  </si>
  <si>
    <t>Краситель «Диахим-ГемиСтейн-Р, 1л.Профессионал</t>
  </si>
  <si>
    <t>Краситель-фиксатор по Май-Грюнвальду</t>
  </si>
  <si>
    <t>Кювета для автоматического коагулометра АК-37,одноразовая, нестерильная (АК-37,500шт/уп), ООО "Астра"</t>
  </si>
  <si>
    <t>ЛДГ ДДС125мл</t>
  </si>
  <si>
    <t>Липаза</t>
  </si>
  <si>
    <t>Люис-тест (аналог RPR-теста) на 500 тестов</t>
  </si>
  <si>
    <t>Микроальбумин-21-Витал</t>
  </si>
  <si>
    <t>Набор реагентов для определения активированного парциального тромбопластинового времени для автоматического коагулометра АК (АПТВ-Эл-тест)/250опр.,арт.725/  ООО "Технология-Стандарт"</t>
  </si>
  <si>
    <t>Набор реагентов для определения белка в моче «Юни-тест-БМ»</t>
  </si>
  <si>
    <t>Набор реагентов для определенияконцентрации фибриногена для автоматического коагулометра АК (МультиТех-Фибриноген)/250опр.,арт.726/  ООО "Технология-Стандарт"</t>
  </si>
  <si>
    <t>Раствор бриллиантового крезилового синего для окраски ретикулоцитовв крови"Эколаб", 1фл. 50 мл.</t>
  </si>
  <si>
    <t>Реагент для определения протромбинового времени для автоматического коагулометра АК (Техпластин-тест) 250опр.</t>
  </si>
  <si>
    <t>Реагент для определения тромбинового времени для автоматического коагулометра АК (Тромбо-тест)/250опр.,арт.729/  ООО "Технология-Стандарт"</t>
  </si>
  <si>
    <t>Ренампластин (с МИЧ) (8млх10фл.)</t>
  </si>
  <si>
    <t>РФМК-тест (флаконный вариант)</t>
  </si>
  <si>
    <t>Сифилис РПГА -тест к2</t>
  </si>
  <si>
    <t>СК-МВ FS</t>
  </si>
  <si>
    <t>Сыворотка Кумбса 5мл, Медиклон</t>
  </si>
  <si>
    <t>Тропонин Т количественный</t>
  </si>
  <si>
    <t>Тропонин Т</t>
  </si>
  <si>
    <t>Хлориды</t>
  </si>
  <si>
    <t>Цитрат натрия 0, 5кг</t>
  </si>
  <si>
    <t>Цоликлоны   анти-А, уп. 10 фл.</t>
  </si>
  <si>
    <t>Цоликлоны   анти-В, уп. 10 фл.</t>
  </si>
  <si>
    <t>Цоликлоны   анти-Д супер. уп. (10 фл.)</t>
  </si>
  <si>
    <t>Экспресс-тесты для определения скрытой фекальной крови (25  шт/наб)</t>
  </si>
  <si>
    <t>Эритроциты ID-DiaCell 5 % О-А-В для определения группы крови на плоскости, 3 флакона по 10 мл 5 % суспензии стандартных эритроцитов соответственно групп О, А и В</t>
  </si>
  <si>
    <t>Эритроциты ID-DiaCell 5% для скрининга антител в гелевом методе и на плоскости, 3 флакона по 10 мл</t>
  </si>
  <si>
    <t>В результате проведенного расчета Н(М)ЦК, ЦКЕП контракта составила, руб.: 400817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</si>
</sst>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0.000;[Red]\-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3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2" fillId="0" borderId="8" xfId="0" applyFont="1" applyBorder="1" applyAlignment="1">
      <alignment horizontal="center" vertical="top" wrapText="1"/>
    </xf>
    <xf numFmtId="44" fontId="1" fillId="0" borderId="0" xfId="1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top" wrapText="1"/>
    </xf>
    <xf numFmtId="164" fontId="13" fillId="0" borderId="1" xfId="2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3" fillId="2" borderId="1" xfId="2" applyNumberFormat="1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Приложение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41910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923925</xdr:rowOff>
    </xdr:from>
    <xdr:to>
      <xdr:col>8</xdr:col>
      <xdr:colOff>1019175</xdr:colOff>
      <xdr:row>3</xdr:row>
      <xdr:rowOff>1362075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8325" y="41624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3</xdr:row>
      <xdr:rowOff>1600200</xdr:rowOff>
    </xdr:from>
    <xdr:to>
      <xdr:col>10</xdr:col>
      <xdr:colOff>1504950</xdr:colOff>
      <xdr:row>3</xdr:row>
      <xdr:rowOff>1962150</xdr:rowOff>
    </xdr:to>
    <xdr:pic>
      <xdr:nvPicPr>
        <xdr:cNvPr id="2051" name="Picture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9525" y="48387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3</xdr:row>
      <xdr:rowOff>1400175</xdr:rowOff>
    </xdr:from>
    <xdr:to>
      <xdr:col>10</xdr:col>
      <xdr:colOff>419100</xdr:colOff>
      <xdr:row>3</xdr:row>
      <xdr:rowOff>1628775</xdr:rowOff>
    </xdr:to>
    <xdr:pic>
      <xdr:nvPicPr>
        <xdr:cNvPr id="2052" name="Picture 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87175" y="46386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7"/>
  <sheetViews>
    <sheetView tabSelected="1" zoomScaleNormal="100" zoomScaleSheetLayoutView="100" workbookViewId="0">
      <selection activeCell="F55" sqref="F55"/>
    </sheetView>
  </sheetViews>
  <sheetFormatPr defaultColWidth="9.140625" defaultRowHeight="12.75" x14ac:dyDescent="0.2"/>
  <cols>
    <col min="1" max="1" width="5.140625" style="1" customWidth="1"/>
    <col min="2" max="2" width="36.7109375" style="3" customWidth="1"/>
    <col min="3" max="3" width="13.28515625" style="3" customWidth="1"/>
    <col min="4" max="4" width="12.5703125" style="5" customWidth="1"/>
    <col min="5" max="5" width="14.85546875" style="5" customWidth="1"/>
    <col min="6" max="7" width="14.42578125" style="5" customWidth="1"/>
    <col min="8" max="8" width="15.28515625" style="5" customWidth="1"/>
    <col min="9" max="9" width="15.42578125" style="5" customWidth="1"/>
    <col min="10" max="10" width="14.28515625" style="9" customWidth="1"/>
    <col min="11" max="11" width="22.7109375" style="5" customWidth="1"/>
    <col min="12" max="12" width="12.85546875" style="5" customWidth="1"/>
    <col min="13" max="13" width="13.42578125" style="5" customWidth="1"/>
    <col min="14" max="14" width="14.140625" style="5" customWidth="1"/>
    <col min="15" max="16384" width="9.140625" style="1"/>
  </cols>
  <sheetData>
    <row r="1" spans="1:14" ht="32.25" customHeight="1" x14ac:dyDescent="0.25">
      <c r="H1" s="40"/>
      <c r="I1" s="41"/>
      <c r="J1" s="41"/>
      <c r="K1" s="41"/>
      <c r="L1" s="41"/>
      <c r="M1" s="41"/>
      <c r="N1" s="41"/>
    </row>
    <row r="2" spans="1:14" ht="27.7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9" customHeight="1" x14ac:dyDescent="0.2">
      <c r="A3" s="43" t="s">
        <v>1</v>
      </c>
      <c r="B3" s="43" t="s">
        <v>2</v>
      </c>
      <c r="C3" s="44" t="s">
        <v>17</v>
      </c>
      <c r="D3" s="43" t="s">
        <v>0</v>
      </c>
      <c r="E3" s="47" t="s">
        <v>12</v>
      </c>
      <c r="F3" s="48"/>
      <c r="G3" s="48"/>
      <c r="H3" s="45" t="s">
        <v>9</v>
      </c>
      <c r="I3" s="45"/>
      <c r="J3" s="45"/>
      <c r="K3" s="46" t="s">
        <v>8</v>
      </c>
      <c r="L3" s="46"/>
      <c r="M3" s="46"/>
      <c r="N3" s="46"/>
    </row>
    <row r="4" spans="1:14" ht="159" customHeight="1" x14ac:dyDescent="0.2">
      <c r="A4" s="44"/>
      <c r="B4" s="44"/>
      <c r="C4" s="51"/>
      <c r="D4" s="44"/>
      <c r="E4" s="15" t="s">
        <v>13</v>
      </c>
      <c r="F4" s="15" t="s">
        <v>14</v>
      </c>
      <c r="G4" s="15" t="s">
        <v>15</v>
      </c>
      <c r="H4" s="6" t="s">
        <v>3</v>
      </c>
      <c r="I4" s="6" t="s">
        <v>4</v>
      </c>
      <c r="J4" s="8" t="s">
        <v>5</v>
      </c>
      <c r="K4" s="2" t="s">
        <v>11</v>
      </c>
      <c r="L4" s="6" t="s">
        <v>6</v>
      </c>
      <c r="M4" s="8" t="s">
        <v>7</v>
      </c>
      <c r="N4" s="23" t="s">
        <v>10</v>
      </c>
    </row>
    <row r="5" spans="1:14" s="4" customFormat="1" ht="45.75" customHeight="1" x14ac:dyDescent="0.2">
      <c r="A5" s="21">
        <v>1</v>
      </c>
      <c r="B5" s="26" t="s">
        <v>22</v>
      </c>
      <c r="C5" s="26" t="s">
        <v>18</v>
      </c>
      <c r="D5" s="27">
        <v>1</v>
      </c>
      <c r="E5" s="33">
        <v>4413</v>
      </c>
      <c r="F5" s="22">
        <v>4284</v>
      </c>
      <c r="G5" s="20">
        <v>4200</v>
      </c>
      <c r="H5" s="11">
        <f t="shared" ref="H5:H12" si="0">(E5+F5+G5)/3</f>
        <v>4299</v>
      </c>
      <c r="I5" s="11">
        <f t="shared" ref="I5:I12" si="1">SQRT(((E5-H5)*(E5-H5)+(F5-H5)*(F5-H5)+(G5-H5)*(G5-H5))/(3-1))</f>
        <v>107.28932845348599</v>
      </c>
      <c r="J5" s="11">
        <f t="shared" ref="J5:J12" si="2">I5/H5*100</f>
        <v>2.4956810526514537</v>
      </c>
      <c r="K5" s="11">
        <f>D5*H5</f>
        <v>4299</v>
      </c>
      <c r="L5" s="11">
        <f>K5</f>
        <v>4299</v>
      </c>
      <c r="M5" s="12">
        <f>L5</f>
        <v>4299</v>
      </c>
      <c r="N5" s="12">
        <f>M5</f>
        <v>4299</v>
      </c>
    </row>
    <row r="6" spans="1:14" s="4" customFormat="1" ht="45.75" customHeight="1" x14ac:dyDescent="0.2">
      <c r="A6" s="21">
        <f>1+A5</f>
        <v>2</v>
      </c>
      <c r="B6" s="26" t="s">
        <v>23</v>
      </c>
      <c r="C6" s="26" t="s">
        <v>18</v>
      </c>
      <c r="D6" s="27">
        <v>1</v>
      </c>
      <c r="E6" s="33">
        <v>3152</v>
      </c>
      <c r="F6" s="22">
        <v>3060</v>
      </c>
      <c r="G6" s="20">
        <v>3000</v>
      </c>
      <c r="H6" s="11">
        <f t="shared" si="0"/>
        <v>3070.6666666666665</v>
      </c>
      <c r="I6" s="11">
        <f t="shared" si="1"/>
        <v>76.559345173096503</v>
      </c>
      <c r="J6" s="11">
        <f t="shared" si="2"/>
        <v>2.4932483230491695</v>
      </c>
      <c r="K6" s="11">
        <f t="shared" ref="K6:K7" si="3">D6*H6</f>
        <v>3070.6666666666665</v>
      </c>
      <c r="L6" s="11">
        <f t="shared" ref="L6:N7" si="4">K6</f>
        <v>3070.6666666666665</v>
      </c>
      <c r="M6" s="12">
        <f t="shared" si="4"/>
        <v>3070.6666666666665</v>
      </c>
      <c r="N6" s="12">
        <f t="shared" si="4"/>
        <v>3070.6666666666665</v>
      </c>
    </row>
    <row r="7" spans="1:14" s="4" customFormat="1" ht="92.25" customHeight="1" x14ac:dyDescent="0.2">
      <c r="A7" s="21">
        <f t="shared" ref="A7:A45" si="5">1+A6</f>
        <v>3</v>
      </c>
      <c r="B7" s="26" t="s">
        <v>24</v>
      </c>
      <c r="C7" s="26" t="s">
        <v>18</v>
      </c>
      <c r="D7" s="27">
        <v>1</v>
      </c>
      <c r="E7" s="33">
        <v>1766</v>
      </c>
      <c r="F7" s="22">
        <v>1714</v>
      </c>
      <c r="G7" s="20">
        <v>1680</v>
      </c>
      <c r="H7" s="11">
        <f t="shared" si="0"/>
        <v>1720</v>
      </c>
      <c r="I7" s="11">
        <f t="shared" si="1"/>
        <v>43.312815655415427</v>
      </c>
      <c r="J7" s="11">
        <f t="shared" si="2"/>
        <v>2.5181869567101991</v>
      </c>
      <c r="K7" s="11">
        <f t="shared" si="3"/>
        <v>1720</v>
      </c>
      <c r="L7" s="11">
        <f t="shared" si="4"/>
        <v>1720</v>
      </c>
      <c r="M7" s="12">
        <f t="shared" si="4"/>
        <v>1720</v>
      </c>
      <c r="N7" s="12">
        <f t="shared" si="4"/>
        <v>1720</v>
      </c>
    </row>
    <row r="8" spans="1:14" s="4" customFormat="1" ht="91.5" customHeight="1" x14ac:dyDescent="0.2">
      <c r="A8" s="21">
        <f t="shared" si="5"/>
        <v>4</v>
      </c>
      <c r="B8" s="26" t="s">
        <v>25</v>
      </c>
      <c r="C8" s="26" t="s">
        <v>18</v>
      </c>
      <c r="D8" s="27">
        <v>1</v>
      </c>
      <c r="E8" s="33">
        <v>3678</v>
      </c>
      <c r="F8" s="22">
        <v>3570</v>
      </c>
      <c r="G8" s="20">
        <v>3500</v>
      </c>
      <c r="H8" s="11">
        <f t="shared" si="0"/>
        <v>3582.6666666666665</v>
      </c>
      <c r="I8" s="11">
        <f t="shared" si="1"/>
        <v>89.673481773227323</v>
      </c>
      <c r="J8" s="11">
        <f t="shared" si="2"/>
        <v>2.5029814413814848</v>
      </c>
      <c r="K8" s="11">
        <f t="shared" ref="K8:K12" si="6">D8*H8</f>
        <v>3582.6666666666665</v>
      </c>
      <c r="L8" s="11">
        <f t="shared" ref="L8:N12" si="7">K8</f>
        <v>3582.6666666666665</v>
      </c>
      <c r="M8" s="12">
        <f t="shared" si="7"/>
        <v>3582.6666666666665</v>
      </c>
      <c r="N8" s="12">
        <f t="shared" si="7"/>
        <v>3582.6666666666665</v>
      </c>
    </row>
    <row r="9" spans="1:14" s="4" customFormat="1" ht="58.5" customHeight="1" x14ac:dyDescent="0.2">
      <c r="A9" s="21">
        <f t="shared" si="5"/>
        <v>5</v>
      </c>
      <c r="B9" s="26" t="s">
        <v>26</v>
      </c>
      <c r="C9" s="26" t="s">
        <v>18</v>
      </c>
      <c r="D9" s="27">
        <v>9</v>
      </c>
      <c r="E9" s="33">
        <v>4383</v>
      </c>
      <c r="F9" s="22">
        <v>4255</v>
      </c>
      <c r="G9" s="20">
        <v>4171</v>
      </c>
      <c r="H9" s="11">
        <f t="shared" si="0"/>
        <v>4269.666666666667</v>
      </c>
      <c r="I9" s="11">
        <f t="shared" si="1"/>
        <v>106.75829397912527</v>
      </c>
      <c r="J9" s="11">
        <f t="shared" si="2"/>
        <v>2.5003894288186101</v>
      </c>
      <c r="K9" s="11">
        <f t="shared" si="6"/>
        <v>38427</v>
      </c>
      <c r="L9" s="11">
        <f t="shared" si="7"/>
        <v>38427</v>
      </c>
      <c r="M9" s="12">
        <f t="shared" si="7"/>
        <v>38427</v>
      </c>
      <c r="N9" s="12">
        <f t="shared" si="7"/>
        <v>38427</v>
      </c>
    </row>
    <row r="10" spans="1:14" s="4" customFormat="1" ht="58.5" customHeight="1" x14ac:dyDescent="0.2">
      <c r="A10" s="21">
        <f t="shared" si="5"/>
        <v>6</v>
      </c>
      <c r="B10" s="26" t="s">
        <v>27</v>
      </c>
      <c r="C10" s="26" t="s">
        <v>18</v>
      </c>
      <c r="D10" s="27">
        <v>1</v>
      </c>
      <c r="E10" s="33">
        <v>2102</v>
      </c>
      <c r="F10" s="22">
        <v>2040</v>
      </c>
      <c r="G10" s="20">
        <v>2000</v>
      </c>
      <c r="H10" s="11">
        <f t="shared" si="0"/>
        <v>2047.3333333333333</v>
      </c>
      <c r="I10" s="11">
        <f t="shared" si="1"/>
        <v>51.393903659221422</v>
      </c>
      <c r="J10" s="11">
        <f t="shared" si="2"/>
        <v>2.5102851022087962</v>
      </c>
      <c r="K10" s="11">
        <f t="shared" si="6"/>
        <v>2047.3333333333333</v>
      </c>
      <c r="L10" s="11">
        <f t="shared" si="7"/>
        <v>2047.3333333333333</v>
      </c>
      <c r="M10" s="12">
        <f t="shared" si="7"/>
        <v>2047.3333333333333</v>
      </c>
      <c r="N10" s="12">
        <f t="shared" si="7"/>
        <v>2047.3333333333333</v>
      </c>
    </row>
    <row r="11" spans="1:14" s="4" customFormat="1" ht="58.5" customHeight="1" x14ac:dyDescent="0.2">
      <c r="A11" s="21">
        <f t="shared" si="5"/>
        <v>7</v>
      </c>
      <c r="B11" s="26" t="s">
        <v>28</v>
      </c>
      <c r="C11" s="26" t="s">
        <v>18</v>
      </c>
      <c r="D11" s="27">
        <v>2</v>
      </c>
      <c r="E11" s="33">
        <v>437</v>
      </c>
      <c r="F11" s="22">
        <v>424</v>
      </c>
      <c r="G11" s="20">
        <v>415</v>
      </c>
      <c r="H11" s="11">
        <f t="shared" si="0"/>
        <v>425.33333333333331</v>
      </c>
      <c r="I11" s="11">
        <f t="shared" si="1"/>
        <v>11.060440015358038</v>
      </c>
      <c r="J11" s="11">
        <f t="shared" si="2"/>
        <v>2.6004169315105106</v>
      </c>
      <c r="K11" s="11">
        <f t="shared" si="6"/>
        <v>850.66666666666663</v>
      </c>
      <c r="L11" s="11">
        <f t="shared" si="7"/>
        <v>850.66666666666663</v>
      </c>
      <c r="M11" s="12">
        <f t="shared" si="7"/>
        <v>850.66666666666663</v>
      </c>
      <c r="N11" s="12">
        <f t="shared" si="7"/>
        <v>850.66666666666663</v>
      </c>
    </row>
    <row r="12" spans="1:14" s="4" customFormat="1" ht="58.5" customHeight="1" x14ac:dyDescent="0.2">
      <c r="A12" s="21">
        <f t="shared" si="5"/>
        <v>8</v>
      </c>
      <c r="B12" s="26" t="s">
        <v>29</v>
      </c>
      <c r="C12" s="26" t="s">
        <v>18</v>
      </c>
      <c r="D12" s="27">
        <v>1</v>
      </c>
      <c r="E12" s="33">
        <v>213</v>
      </c>
      <c r="F12" s="22">
        <v>206</v>
      </c>
      <c r="G12" s="20">
        <v>201</v>
      </c>
      <c r="H12" s="11">
        <f t="shared" si="0"/>
        <v>206.66666666666666</v>
      </c>
      <c r="I12" s="11">
        <f t="shared" si="1"/>
        <v>6.0277137733417074</v>
      </c>
      <c r="J12" s="11">
        <f t="shared" si="2"/>
        <v>2.9166356967782456</v>
      </c>
      <c r="K12" s="11">
        <f t="shared" si="6"/>
        <v>206.66666666666666</v>
      </c>
      <c r="L12" s="11">
        <f t="shared" si="7"/>
        <v>206.66666666666666</v>
      </c>
      <c r="M12" s="12">
        <f t="shared" si="7"/>
        <v>206.66666666666666</v>
      </c>
      <c r="N12" s="12">
        <f t="shared" si="7"/>
        <v>206.66666666666666</v>
      </c>
    </row>
    <row r="13" spans="1:14" s="4" customFormat="1" ht="58.5" customHeight="1" x14ac:dyDescent="0.2">
      <c r="A13" s="21">
        <f t="shared" si="5"/>
        <v>9</v>
      </c>
      <c r="B13" s="29" t="s">
        <v>30</v>
      </c>
      <c r="C13" s="29" t="s">
        <v>18</v>
      </c>
      <c r="D13" s="32">
        <v>5</v>
      </c>
      <c r="E13" s="34">
        <v>316</v>
      </c>
      <c r="F13" s="30">
        <v>306</v>
      </c>
      <c r="G13" s="31">
        <v>300</v>
      </c>
      <c r="H13" s="11">
        <f t="shared" ref="H13:H22" si="8">(E13+F13+G13)/3</f>
        <v>307.33333333333331</v>
      </c>
      <c r="I13" s="11">
        <f t="shared" ref="I13:I22" si="9">SQRT(((E13-H13)*(E13-H13)+(F13-H13)*(F13-H13)+(G13-H13)*(G13-H13))/(3-1))</f>
        <v>8.0829037686547611</v>
      </c>
      <c r="J13" s="11">
        <f t="shared" ref="J13:J22" si="10">I13/H13*100</f>
        <v>2.6300120722303997</v>
      </c>
      <c r="K13" s="11">
        <f t="shared" ref="K13:K22" si="11">D13*H13</f>
        <v>1536.6666666666665</v>
      </c>
      <c r="L13" s="11">
        <f t="shared" ref="L13:L22" si="12">K13</f>
        <v>1536.6666666666665</v>
      </c>
      <c r="M13" s="12">
        <f t="shared" ref="M13:M22" si="13">L13</f>
        <v>1536.6666666666665</v>
      </c>
      <c r="N13" s="12">
        <f t="shared" ref="N13:N22" si="14">M13</f>
        <v>1536.6666666666665</v>
      </c>
    </row>
    <row r="14" spans="1:14" s="4" customFormat="1" ht="41.25" customHeight="1" x14ac:dyDescent="0.2">
      <c r="A14" s="21">
        <f t="shared" si="5"/>
        <v>10</v>
      </c>
      <c r="B14" s="29" t="s">
        <v>31</v>
      </c>
      <c r="C14" s="29" t="s">
        <v>18</v>
      </c>
      <c r="D14" s="32">
        <v>1</v>
      </c>
      <c r="E14" s="34">
        <v>3718</v>
      </c>
      <c r="F14" s="30">
        <v>3609</v>
      </c>
      <c r="G14" s="31">
        <v>3538</v>
      </c>
      <c r="H14" s="11">
        <f t="shared" si="8"/>
        <v>3621.6666666666665</v>
      </c>
      <c r="I14" s="11">
        <f t="shared" si="9"/>
        <v>90.666053919498069</v>
      </c>
      <c r="J14" s="11">
        <f t="shared" si="10"/>
        <v>2.5034345306810328</v>
      </c>
      <c r="K14" s="11">
        <f t="shared" si="11"/>
        <v>3621.6666666666665</v>
      </c>
      <c r="L14" s="11">
        <f t="shared" si="12"/>
        <v>3621.6666666666665</v>
      </c>
      <c r="M14" s="12">
        <f t="shared" si="13"/>
        <v>3621.6666666666665</v>
      </c>
      <c r="N14" s="12">
        <f t="shared" si="14"/>
        <v>3621.6666666666665</v>
      </c>
    </row>
    <row r="15" spans="1:14" s="4" customFormat="1" ht="68.25" customHeight="1" x14ac:dyDescent="0.2">
      <c r="A15" s="21">
        <f t="shared" si="5"/>
        <v>11</v>
      </c>
      <c r="B15" s="26" t="s">
        <v>32</v>
      </c>
      <c r="C15" s="26" t="s">
        <v>18</v>
      </c>
      <c r="D15" s="27">
        <v>1</v>
      </c>
      <c r="E15" s="25">
        <v>3733</v>
      </c>
      <c r="F15" s="22">
        <v>3624</v>
      </c>
      <c r="G15" s="20">
        <v>3552</v>
      </c>
      <c r="H15" s="11">
        <f t="shared" si="8"/>
        <v>3636.3333333333335</v>
      </c>
      <c r="I15" s="11">
        <f t="shared" si="9"/>
        <v>91.128114944474362</v>
      </c>
      <c r="J15" s="11">
        <f t="shared" si="10"/>
        <v>2.5060440446734171</v>
      </c>
      <c r="K15" s="11">
        <f t="shared" si="11"/>
        <v>3636.3333333333335</v>
      </c>
      <c r="L15" s="11">
        <f t="shared" si="12"/>
        <v>3636.3333333333335</v>
      </c>
      <c r="M15" s="12">
        <f t="shared" si="13"/>
        <v>3636.3333333333335</v>
      </c>
      <c r="N15" s="12">
        <f t="shared" si="14"/>
        <v>3636.3333333333335</v>
      </c>
    </row>
    <row r="16" spans="1:14" s="4" customFormat="1" ht="58.5" customHeight="1" x14ac:dyDescent="0.2">
      <c r="A16" s="21">
        <f t="shared" si="5"/>
        <v>12</v>
      </c>
      <c r="B16" s="26" t="s">
        <v>33</v>
      </c>
      <c r="C16" s="26" t="s">
        <v>18</v>
      </c>
      <c r="D16" s="27">
        <v>1</v>
      </c>
      <c r="E16" s="33">
        <v>4057</v>
      </c>
      <c r="F16" s="22">
        <v>3938</v>
      </c>
      <c r="G16" s="20">
        <v>3860</v>
      </c>
      <c r="H16" s="11">
        <f t="shared" si="8"/>
        <v>3951.6666666666665</v>
      </c>
      <c r="I16" s="11">
        <f t="shared" si="9"/>
        <v>99.208534579104295</v>
      </c>
      <c r="J16" s="11">
        <f t="shared" si="10"/>
        <v>2.5105491669111166</v>
      </c>
      <c r="K16" s="11">
        <f t="shared" si="11"/>
        <v>3951.6666666666665</v>
      </c>
      <c r="L16" s="11">
        <f t="shared" si="12"/>
        <v>3951.6666666666665</v>
      </c>
      <c r="M16" s="12">
        <f t="shared" si="13"/>
        <v>3951.6666666666665</v>
      </c>
      <c r="N16" s="12">
        <f t="shared" si="14"/>
        <v>3951.6666666666665</v>
      </c>
    </row>
    <row r="17" spans="1:14" s="4" customFormat="1" ht="58.5" customHeight="1" x14ac:dyDescent="0.2">
      <c r="A17" s="21">
        <f t="shared" si="5"/>
        <v>13</v>
      </c>
      <c r="B17" s="26" t="s">
        <v>34</v>
      </c>
      <c r="C17" s="26" t="s">
        <v>18</v>
      </c>
      <c r="D17" s="27">
        <v>1</v>
      </c>
      <c r="E17" s="33">
        <v>1156</v>
      </c>
      <c r="F17" s="22">
        <v>1122</v>
      </c>
      <c r="G17" s="20">
        <v>1100</v>
      </c>
      <c r="H17" s="11">
        <f t="shared" si="8"/>
        <v>1126</v>
      </c>
      <c r="I17" s="11">
        <f t="shared" si="9"/>
        <v>28.21347195933177</v>
      </c>
      <c r="J17" s="11">
        <f t="shared" si="10"/>
        <v>2.5056369413260895</v>
      </c>
      <c r="K17" s="11">
        <f t="shared" si="11"/>
        <v>1126</v>
      </c>
      <c r="L17" s="11">
        <f t="shared" si="12"/>
        <v>1126</v>
      </c>
      <c r="M17" s="12">
        <f t="shared" si="13"/>
        <v>1126</v>
      </c>
      <c r="N17" s="12">
        <f t="shared" si="14"/>
        <v>1126</v>
      </c>
    </row>
    <row r="18" spans="1:14" s="4" customFormat="1" ht="58.5" customHeight="1" x14ac:dyDescent="0.2">
      <c r="A18" s="21">
        <f t="shared" si="5"/>
        <v>14</v>
      </c>
      <c r="B18" s="26" t="s">
        <v>35</v>
      </c>
      <c r="C18" s="26" t="s">
        <v>18</v>
      </c>
      <c r="D18" s="27">
        <v>2</v>
      </c>
      <c r="E18" s="33">
        <v>3867</v>
      </c>
      <c r="F18" s="22">
        <v>3754</v>
      </c>
      <c r="G18" s="20">
        <v>3680</v>
      </c>
      <c r="H18" s="11">
        <f t="shared" si="8"/>
        <v>3767</v>
      </c>
      <c r="I18" s="11">
        <f t="shared" si="9"/>
        <v>94.175368329515976</v>
      </c>
      <c r="J18" s="11">
        <f t="shared" si="10"/>
        <v>2.5000097777944248</v>
      </c>
      <c r="K18" s="11">
        <f t="shared" si="11"/>
        <v>7534</v>
      </c>
      <c r="L18" s="11">
        <f t="shared" si="12"/>
        <v>7534</v>
      </c>
      <c r="M18" s="12">
        <f t="shared" si="13"/>
        <v>7534</v>
      </c>
      <c r="N18" s="12">
        <f t="shared" si="14"/>
        <v>7534</v>
      </c>
    </row>
    <row r="19" spans="1:14" s="4" customFormat="1" ht="58.5" customHeight="1" x14ac:dyDescent="0.2">
      <c r="A19" s="21">
        <f t="shared" si="5"/>
        <v>15</v>
      </c>
      <c r="B19" s="26" t="s">
        <v>36</v>
      </c>
      <c r="C19" s="26" t="s">
        <v>18</v>
      </c>
      <c r="D19" s="27">
        <v>3</v>
      </c>
      <c r="E19" s="33">
        <v>999</v>
      </c>
      <c r="F19" s="22">
        <v>969</v>
      </c>
      <c r="G19" s="20">
        <v>950</v>
      </c>
      <c r="H19" s="11">
        <f t="shared" si="8"/>
        <v>972.66666666666663</v>
      </c>
      <c r="I19" s="11">
        <f t="shared" si="9"/>
        <v>24.704925284917039</v>
      </c>
      <c r="J19" s="11">
        <f t="shared" si="10"/>
        <v>2.5399169244260151</v>
      </c>
      <c r="K19" s="11">
        <f t="shared" si="11"/>
        <v>2918</v>
      </c>
      <c r="L19" s="11">
        <f t="shared" si="12"/>
        <v>2918</v>
      </c>
      <c r="M19" s="12">
        <f t="shared" si="13"/>
        <v>2918</v>
      </c>
      <c r="N19" s="12">
        <f t="shared" si="14"/>
        <v>2918</v>
      </c>
    </row>
    <row r="20" spans="1:14" s="4" customFormat="1" ht="58.5" customHeight="1" x14ac:dyDescent="0.2">
      <c r="A20" s="21">
        <f t="shared" si="5"/>
        <v>16</v>
      </c>
      <c r="B20" s="26" t="s">
        <v>37</v>
      </c>
      <c r="C20" s="26" t="s">
        <v>18</v>
      </c>
      <c r="D20" s="27">
        <v>7</v>
      </c>
      <c r="E20" s="33">
        <v>6934</v>
      </c>
      <c r="F20" s="22">
        <v>6732</v>
      </c>
      <c r="G20" s="20">
        <v>6600</v>
      </c>
      <c r="H20" s="11">
        <f t="shared" si="8"/>
        <v>6755.333333333333</v>
      </c>
      <c r="I20" s="11">
        <f t="shared" si="9"/>
        <v>168.21811238191128</v>
      </c>
      <c r="J20" s="11">
        <f t="shared" si="10"/>
        <v>2.4901526554116935</v>
      </c>
      <c r="K20" s="11">
        <f t="shared" si="11"/>
        <v>47287.333333333328</v>
      </c>
      <c r="L20" s="11">
        <f t="shared" si="12"/>
        <v>47287.333333333328</v>
      </c>
      <c r="M20" s="12">
        <f t="shared" si="13"/>
        <v>47287.333333333328</v>
      </c>
      <c r="N20" s="12">
        <f t="shared" si="14"/>
        <v>47287.333333333328</v>
      </c>
    </row>
    <row r="21" spans="1:14" s="4" customFormat="1" ht="58.5" customHeight="1" x14ac:dyDescent="0.2">
      <c r="A21" s="21">
        <f t="shared" si="5"/>
        <v>17</v>
      </c>
      <c r="B21" s="26" t="s">
        <v>38</v>
      </c>
      <c r="C21" s="26" t="s">
        <v>19</v>
      </c>
      <c r="D21" s="27">
        <v>1</v>
      </c>
      <c r="E21" s="33">
        <v>1986</v>
      </c>
      <c r="F21" s="22">
        <v>1928</v>
      </c>
      <c r="G21" s="20">
        <v>1890</v>
      </c>
      <c r="H21" s="11">
        <f t="shared" si="8"/>
        <v>1934.6666666666667</v>
      </c>
      <c r="I21" s="11">
        <f t="shared" si="9"/>
        <v>48.345975358175714</v>
      </c>
      <c r="J21" s="11">
        <f t="shared" si="10"/>
        <v>2.4989304974935758</v>
      </c>
      <c r="K21" s="11">
        <f t="shared" si="11"/>
        <v>1934.6666666666667</v>
      </c>
      <c r="L21" s="11">
        <f t="shared" si="12"/>
        <v>1934.6666666666667</v>
      </c>
      <c r="M21" s="12">
        <f t="shared" si="13"/>
        <v>1934.6666666666667</v>
      </c>
      <c r="N21" s="12">
        <f t="shared" si="14"/>
        <v>1934.6666666666667</v>
      </c>
    </row>
    <row r="22" spans="1:14" s="4" customFormat="1" ht="58.5" customHeight="1" x14ac:dyDescent="0.2">
      <c r="A22" s="21">
        <f t="shared" si="5"/>
        <v>18</v>
      </c>
      <c r="B22" s="26" t="s">
        <v>39</v>
      </c>
      <c r="C22" s="26" t="s">
        <v>18</v>
      </c>
      <c r="D22" s="27">
        <v>1</v>
      </c>
      <c r="E22" s="33">
        <v>30258</v>
      </c>
      <c r="F22" s="22">
        <v>29376</v>
      </c>
      <c r="G22" s="20">
        <v>28800</v>
      </c>
      <c r="H22" s="11">
        <f t="shared" si="8"/>
        <v>29478</v>
      </c>
      <c r="I22" s="11">
        <f t="shared" si="9"/>
        <v>734.33234982533622</v>
      </c>
      <c r="J22" s="11">
        <f t="shared" si="10"/>
        <v>2.4911199871949798</v>
      </c>
      <c r="K22" s="11">
        <f t="shared" si="11"/>
        <v>29478</v>
      </c>
      <c r="L22" s="11">
        <f t="shared" si="12"/>
        <v>29478</v>
      </c>
      <c r="M22" s="12">
        <f t="shared" si="13"/>
        <v>29478</v>
      </c>
      <c r="N22" s="12">
        <f t="shared" si="14"/>
        <v>29478</v>
      </c>
    </row>
    <row r="23" spans="1:14" s="4" customFormat="1" ht="58.5" customHeight="1" x14ac:dyDescent="0.2">
      <c r="A23" s="21">
        <f t="shared" si="5"/>
        <v>19</v>
      </c>
      <c r="B23" s="26" t="s">
        <v>40</v>
      </c>
      <c r="C23" s="26" t="s">
        <v>18</v>
      </c>
      <c r="D23" s="27">
        <v>1</v>
      </c>
      <c r="E23" s="33">
        <v>5464</v>
      </c>
      <c r="F23" s="22">
        <v>5304</v>
      </c>
      <c r="G23" s="20">
        <v>5200</v>
      </c>
      <c r="H23" s="11">
        <f t="shared" ref="H23:H43" si="15">(E23+F23+G23)/3</f>
        <v>5322.666666666667</v>
      </c>
      <c r="I23" s="11">
        <f t="shared" ref="I23:I43" si="16">SQRT(((E23-H23)*(E23-H23)+(F23-H23)*(F23-H23)+(G23-H23)*(G23-H23))/(3-1))</f>
        <v>132.98621482444463</v>
      </c>
      <c r="J23" s="11">
        <f t="shared" ref="J23:J43" si="17">I23/H23*100</f>
        <v>2.498488504968273</v>
      </c>
      <c r="K23" s="11">
        <f t="shared" ref="K23:K43" si="18">D23*H23</f>
        <v>5322.666666666667</v>
      </c>
      <c r="L23" s="11">
        <f t="shared" ref="L23:L43" si="19">K23</f>
        <v>5322.666666666667</v>
      </c>
      <c r="M23" s="12">
        <f t="shared" ref="M23:M43" si="20">L23</f>
        <v>5322.666666666667</v>
      </c>
      <c r="N23" s="12">
        <f t="shared" ref="N23:N43" si="21">M23</f>
        <v>5322.666666666667</v>
      </c>
    </row>
    <row r="24" spans="1:14" s="4" customFormat="1" ht="58.5" customHeight="1" x14ac:dyDescent="0.2">
      <c r="A24" s="21">
        <f t="shared" si="5"/>
        <v>20</v>
      </c>
      <c r="B24" s="26" t="s">
        <v>41</v>
      </c>
      <c r="C24" s="26" t="s">
        <v>18</v>
      </c>
      <c r="D24" s="27">
        <v>1</v>
      </c>
      <c r="E24" s="33">
        <v>7145</v>
      </c>
      <c r="F24" s="22">
        <v>6936</v>
      </c>
      <c r="G24" s="20">
        <v>6800</v>
      </c>
      <c r="H24" s="11">
        <f t="shared" si="15"/>
        <v>6960.333333333333</v>
      </c>
      <c r="I24" s="11">
        <f t="shared" si="16"/>
        <v>173.78243102607735</v>
      </c>
      <c r="J24" s="11">
        <f t="shared" si="17"/>
        <v>2.4967544326336482</v>
      </c>
      <c r="K24" s="11">
        <f t="shared" si="18"/>
        <v>6960.333333333333</v>
      </c>
      <c r="L24" s="11">
        <f t="shared" si="19"/>
        <v>6960.333333333333</v>
      </c>
      <c r="M24" s="12">
        <f t="shared" si="20"/>
        <v>6960.333333333333</v>
      </c>
      <c r="N24" s="12">
        <f t="shared" si="21"/>
        <v>6960.333333333333</v>
      </c>
    </row>
    <row r="25" spans="1:14" s="4" customFormat="1" ht="58.5" customHeight="1" x14ac:dyDescent="0.2">
      <c r="A25" s="21">
        <f t="shared" si="5"/>
        <v>21</v>
      </c>
      <c r="B25" s="26" t="s">
        <v>42</v>
      </c>
      <c r="C25" s="26" t="s">
        <v>18</v>
      </c>
      <c r="D25" s="27">
        <v>6</v>
      </c>
      <c r="E25" s="33">
        <v>4383</v>
      </c>
      <c r="F25" s="22">
        <v>4255</v>
      </c>
      <c r="G25" s="20">
        <v>4171</v>
      </c>
      <c r="H25" s="11">
        <f t="shared" si="15"/>
        <v>4269.666666666667</v>
      </c>
      <c r="I25" s="11">
        <f t="shared" si="16"/>
        <v>106.75829397912527</v>
      </c>
      <c r="J25" s="11">
        <f t="shared" si="17"/>
        <v>2.5003894288186101</v>
      </c>
      <c r="K25" s="11">
        <f t="shared" si="18"/>
        <v>25618</v>
      </c>
      <c r="L25" s="11">
        <f t="shared" si="19"/>
        <v>25618</v>
      </c>
      <c r="M25" s="12">
        <f t="shared" si="20"/>
        <v>25618</v>
      </c>
      <c r="N25" s="12">
        <f t="shared" si="21"/>
        <v>25618</v>
      </c>
    </row>
    <row r="26" spans="1:14" s="4" customFormat="1" ht="58.5" customHeight="1" x14ac:dyDescent="0.2">
      <c r="A26" s="21">
        <f t="shared" si="5"/>
        <v>22</v>
      </c>
      <c r="B26" s="26" t="s">
        <v>43</v>
      </c>
      <c r="C26" s="26" t="s">
        <v>18</v>
      </c>
      <c r="D26" s="27">
        <v>1</v>
      </c>
      <c r="E26" s="28">
        <v>1514</v>
      </c>
      <c r="F26" s="22">
        <v>1469</v>
      </c>
      <c r="G26" s="20">
        <v>1440</v>
      </c>
      <c r="H26" s="11">
        <f t="shared" si="15"/>
        <v>1474.3333333333333</v>
      </c>
      <c r="I26" s="11">
        <f t="shared" si="16"/>
        <v>37.28717384481336</v>
      </c>
      <c r="J26" s="11">
        <f t="shared" si="17"/>
        <v>2.5290870796843787</v>
      </c>
      <c r="K26" s="11">
        <f t="shared" si="18"/>
        <v>1474.3333333333333</v>
      </c>
      <c r="L26" s="11">
        <f t="shared" si="19"/>
        <v>1474.3333333333333</v>
      </c>
      <c r="M26" s="12">
        <f t="shared" si="20"/>
        <v>1474.3333333333333</v>
      </c>
      <c r="N26" s="12">
        <f t="shared" si="21"/>
        <v>1474.3333333333333</v>
      </c>
    </row>
    <row r="27" spans="1:14" s="4" customFormat="1" ht="58.5" customHeight="1" x14ac:dyDescent="0.2">
      <c r="A27" s="21">
        <f t="shared" si="5"/>
        <v>23</v>
      </c>
      <c r="B27" s="26" t="s">
        <v>44</v>
      </c>
      <c r="C27" s="26" t="s">
        <v>18</v>
      </c>
      <c r="D27" s="27">
        <v>2</v>
      </c>
      <c r="E27" s="33">
        <v>12014</v>
      </c>
      <c r="F27" s="22">
        <v>11664</v>
      </c>
      <c r="G27" s="20">
        <v>11435</v>
      </c>
      <c r="H27" s="11">
        <f t="shared" si="15"/>
        <v>11704.333333333334</v>
      </c>
      <c r="I27" s="11">
        <f t="shared" si="16"/>
        <v>291.59961133947581</v>
      </c>
      <c r="J27" s="11">
        <f t="shared" si="17"/>
        <v>2.4913816364834318</v>
      </c>
      <c r="K27" s="11">
        <f t="shared" si="18"/>
        <v>23408.666666666668</v>
      </c>
      <c r="L27" s="11">
        <f t="shared" si="19"/>
        <v>23408.666666666668</v>
      </c>
      <c r="M27" s="12">
        <f t="shared" si="20"/>
        <v>23408.666666666668</v>
      </c>
      <c r="N27" s="12">
        <f t="shared" si="21"/>
        <v>23408.666666666668</v>
      </c>
    </row>
    <row r="28" spans="1:14" s="4" customFormat="1" ht="58.5" customHeight="1" x14ac:dyDescent="0.2">
      <c r="A28" s="21">
        <f t="shared" si="5"/>
        <v>24</v>
      </c>
      <c r="B28" s="26" t="s">
        <v>45</v>
      </c>
      <c r="C28" s="26" t="s">
        <v>20</v>
      </c>
      <c r="D28" s="27">
        <v>1</v>
      </c>
      <c r="E28" s="25">
        <v>1366</v>
      </c>
      <c r="F28" s="22">
        <v>1326</v>
      </c>
      <c r="G28" s="20">
        <v>1300</v>
      </c>
      <c r="H28" s="11">
        <f t="shared" si="15"/>
        <v>1330.6666666666667</v>
      </c>
      <c r="I28" s="11">
        <f t="shared" si="16"/>
        <v>33.246553706111158</v>
      </c>
      <c r="J28" s="11">
        <f t="shared" si="17"/>
        <v>2.498488504968273</v>
      </c>
      <c r="K28" s="11">
        <f t="shared" si="18"/>
        <v>1330.6666666666667</v>
      </c>
      <c r="L28" s="11">
        <f t="shared" si="19"/>
        <v>1330.6666666666667</v>
      </c>
      <c r="M28" s="12">
        <f t="shared" si="20"/>
        <v>1330.6666666666667</v>
      </c>
      <c r="N28" s="12">
        <f t="shared" si="21"/>
        <v>1330.6666666666667</v>
      </c>
    </row>
    <row r="29" spans="1:14" s="4" customFormat="1" ht="70.5" customHeight="1" x14ac:dyDescent="0.2">
      <c r="A29" s="21">
        <f t="shared" si="5"/>
        <v>25</v>
      </c>
      <c r="B29" s="26" t="s">
        <v>46</v>
      </c>
      <c r="C29" s="26" t="s">
        <v>18</v>
      </c>
      <c r="D29" s="27">
        <v>6</v>
      </c>
      <c r="E29" s="33">
        <v>5989</v>
      </c>
      <c r="F29" s="22">
        <v>5814</v>
      </c>
      <c r="G29" s="20">
        <v>5700</v>
      </c>
      <c r="H29" s="11">
        <f t="shared" si="15"/>
        <v>5834.333333333333</v>
      </c>
      <c r="I29" s="11">
        <f t="shared" si="16"/>
        <v>145.5689985310517</v>
      </c>
      <c r="J29" s="11">
        <f t="shared" si="17"/>
        <v>2.4950408249623215</v>
      </c>
      <c r="K29" s="11">
        <f t="shared" si="18"/>
        <v>35006</v>
      </c>
      <c r="L29" s="11">
        <f t="shared" si="19"/>
        <v>35006</v>
      </c>
      <c r="M29" s="12">
        <f t="shared" si="20"/>
        <v>35006</v>
      </c>
      <c r="N29" s="12">
        <f t="shared" si="21"/>
        <v>35006</v>
      </c>
    </row>
    <row r="30" spans="1:14" s="4" customFormat="1" ht="58.5" customHeight="1" x14ac:dyDescent="0.2">
      <c r="A30" s="21">
        <f t="shared" si="5"/>
        <v>26</v>
      </c>
      <c r="B30" s="26" t="s">
        <v>47</v>
      </c>
      <c r="C30" s="26" t="s">
        <v>18</v>
      </c>
      <c r="D30" s="27">
        <v>4</v>
      </c>
      <c r="E30" s="33">
        <v>3356</v>
      </c>
      <c r="F30" s="22">
        <v>3258</v>
      </c>
      <c r="G30" s="20">
        <v>3194</v>
      </c>
      <c r="H30" s="11">
        <f t="shared" si="15"/>
        <v>3269.3333333333335</v>
      </c>
      <c r="I30" s="11">
        <f t="shared" si="16"/>
        <v>81.592483313926252</v>
      </c>
      <c r="J30" s="11">
        <f t="shared" si="17"/>
        <v>2.4956917816249873</v>
      </c>
      <c r="K30" s="11">
        <f t="shared" si="18"/>
        <v>13077.333333333334</v>
      </c>
      <c r="L30" s="11">
        <f t="shared" si="19"/>
        <v>13077.333333333334</v>
      </c>
      <c r="M30" s="12">
        <f t="shared" si="20"/>
        <v>13077.333333333334</v>
      </c>
      <c r="N30" s="12">
        <f t="shared" si="21"/>
        <v>13077.333333333334</v>
      </c>
    </row>
    <row r="31" spans="1:14" s="4" customFormat="1" ht="58.5" customHeight="1" x14ac:dyDescent="0.2">
      <c r="A31" s="21">
        <f t="shared" si="5"/>
        <v>27</v>
      </c>
      <c r="B31" s="26" t="s">
        <v>48</v>
      </c>
      <c r="C31" s="26" t="s">
        <v>18</v>
      </c>
      <c r="D31" s="32">
        <v>1</v>
      </c>
      <c r="E31" s="33">
        <v>6199</v>
      </c>
      <c r="F31" s="22">
        <v>6018</v>
      </c>
      <c r="G31" s="20">
        <v>5900</v>
      </c>
      <c r="H31" s="11">
        <f t="shared" si="15"/>
        <v>6039</v>
      </c>
      <c r="I31" s="11">
        <f t="shared" si="16"/>
        <v>150.60212481900777</v>
      </c>
      <c r="J31" s="11">
        <f t="shared" si="17"/>
        <v>2.4938255475907893</v>
      </c>
      <c r="K31" s="11">
        <f t="shared" si="18"/>
        <v>6039</v>
      </c>
      <c r="L31" s="11">
        <f t="shared" si="19"/>
        <v>6039</v>
      </c>
      <c r="M31" s="12">
        <f t="shared" si="20"/>
        <v>6039</v>
      </c>
      <c r="N31" s="12">
        <f t="shared" si="21"/>
        <v>6039</v>
      </c>
    </row>
    <row r="32" spans="1:14" s="4" customFormat="1" ht="58.5" customHeight="1" x14ac:dyDescent="0.2">
      <c r="A32" s="21">
        <f t="shared" si="5"/>
        <v>28</v>
      </c>
      <c r="B32" s="26" t="s">
        <v>49</v>
      </c>
      <c r="C32" s="26" t="s">
        <v>18</v>
      </c>
      <c r="D32" s="27">
        <v>1</v>
      </c>
      <c r="E32" s="33">
        <v>1997</v>
      </c>
      <c r="F32" s="22">
        <v>1938</v>
      </c>
      <c r="G32" s="20">
        <v>1900</v>
      </c>
      <c r="H32" s="11">
        <f t="shared" si="15"/>
        <v>1945</v>
      </c>
      <c r="I32" s="11">
        <f t="shared" si="16"/>
        <v>48.877397639399746</v>
      </c>
      <c r="J32" s="11">
        <f t="shared" si="17"/>
        <v>2.5129767423855909</v>
      </c>
      <c r="K32" s="11">
        <f t="shared" si="18"/>
        <v>1945</v>
      </c>
      <c r="L32" s="11">
        <f t="shared" si="19"/>
        <v>1945</v>
      </c>
      <c r="M32" s="12">
        <f t="shared" si="20"/>
        <v>1945</v>
      </c>
      <c r="N32" s="12">
        <f t="shared" si="21"/>
        <v>1945</v>
      </c>
    </row>
    <row r="33" spans="1:104" s="4" customFormat="1" ht="58.5" customHeight="1" x14ac:dyDescent="0.2">
      <c r="A33" s="21">
        <f t="shared" si="5"/>
        <v>29</v>
      </c>
      <c r="B33" s="26" t="s">
        <v>50</v>
      </c>
      <c r="C33" s="26" t="s">
        <v>18</v>
      </c>
      <c r="D33" s="27">
        <v>2</v>
      </c>
      <c r="E33" s="25">
        <v>10132</v>
      </c>
      <c r="F33" s="22">
        <v>9836</v>
      </c>
      <c r="G33" s="20">
        <v>9643</v>
      </c>
      <c r="H33" s="11">
        <f t="shared" si="15"/>
        <v>9870.3333333333339</v>
      </c>
      <c r="I33" s="11">
        <f t="shared" si="16"/>
        <v>246.30130599193612</v>
      </c>
      <c r="J33" s="11">
        <f t="shared" si="17"/>
        <v>2.4953696868589654</v>
      </c>
      <c r="K33" s="11">
        <f t="shared" si="18"/>
        <v>19740.666666666668</v>
      </c>
      <c r="L33" s="11">
        <f t="shared" si="19"/>
        <v>19740.666666666668</v>
      </c>
      <c r="M33" s="12">
        <f t="shared" si="20"/>
        <v>19740.666666666668</v>
      </c>
      <c r="N33" s="12">
        <f t="shared" si="21"/>
        <v>19740.666666666668</v>
      </c>
    </row>
    <row r="34" spans="1:104" s="4" customFormat="1" ht="41.25" customHeight="1" x14ac:dyDescent="0.2">
      <c r="A34" s="21">
        <f t="shared" si="5"/>
        <v>30</v>
      </c>
      <c r="B34" s="26" t="s">
        <v>51</v>
      </c>
      <c r="C34" s="26" t="s">
        <v>18</v>
      </c>
      <c r="D34" s="27">
        <v>1</v>
      </c>
      <c r="E34" s="25">
        <v>18145</v>
      </c>
      <c r="F34" s="22">
        <v>17616</v>
      </c>
      <c r="G34" s="20">
        <v>17270</v>
      </c>
      <c r="H34" s="11">
        <f t="shared" si="15"/>
        <v>17677</v>
      </c>
      <c r="I34" s="11">
        <f t="shared" si="16"/>
        <v>440.67788689699421</v>
      </c>
      <c r="J34" s="11">
        <f t="shared" si="17"/>
        <v>2.4929449957401943</v>
      </c>
      <c r="K34" s="11">
        <f t="shared" si="18"/>
        <v>17677</v>
      </c>
      <c r="L34" s="11">
        <f t="shared" si="19"/>
        <v>17677</v>
      </c>
      <c r="M34" s="12">
        <f t="shared" si="20"/>
        <v>17677</v>
      </c>
      <c r="N34" s="12">
        <f t="shared" si="21"/>
        <v>17677</v>
      </c>
    </row>
    <row r="35" spans="1:104" s="4" customFormat="1" ht="68.25" customHeight="1" x14ac:dyDescent="0.2">
      <c r="A35" s="21">
        <f t="shared" si="5"/>
        <v>31</v>
      </c>
      <c r="B35" s="26" t="s">
        <v>52</v>
      </c>
      <c r="C35" s="26" t="s">
        <v>20</v>
      </c>
      <c r="D35" s="27">
        <v>1</v>
      </c>
      <c r="E35" s="25">
        <v>358</v>
      </c>
      <c r="F35" s="22">
        <v>347</v>
      </c>
      <c r="G35" s="20">
        <v>340</v>
      </c>
      <c r="H35" s="11">
        <f t="shared" si="15"/>
        <v>348.33333333333331</v>
      </c>
      <c r="I35" s="11">
        <f t="shared" si="16"/>
        <v>9.0737717258774673</v>
      </c>
      <c r="J35" s="11">
        <f t="shared" si="17"/>
        <v>2.6049105433141055</v>
      </c>
      <c r="K35" s="11">
        <f t="shared" si="18"/>
        <v>348.33333333333331</v>
      </c>
      <c r="L35" s="11">
        <f t="shared" si="19"/>
        <v>348.33333333333331</v>
      </c>
      <c r="M35" s="12">
        <f t="shared" si="20"/>
        <v>348.33333333333331</v>
      </c>
      <c r="N35" s="12">
        <f t="shared" si="21"/>
        <v>348.33333333333331</v>
      </c>
    </row>
    <row r="36" spans="1:104" s="4" customFormat="1" ht="58.5" customHeight="1" x14ac:dyDescent="0.2">
      <c r="A36" s="21">
        <f t="shared" si="5"/>
        <v>32</v>
      </c>
      <c r="B36" s="26" t="s">
        <v>53</v>
      </c>
      <c r="C36" s="26" t="s">
        <v>18</v>
      </c>
      <c r="D36" s="27">
        <v>2</v>
      </c>
      <c r="E36" s="33">
        <v>10822</v>
      </c>
      <c r="F36" s="22">
        <v>10506</v>
      </c>
      <c r="G36" s="20">
        <v>10300</v>
      </c>
      <c r="H36" s="11">
        <f t="shared" si="15"/>
        <v>10542.666666666666</v>
      </c>
      <c r="I36" s="11">
        <f t="shared" si="16"/>
        <v>262.92457727137895</v>
      </c>
      <c r="J36" s="11">
        <f t="shared" si="17"/>
        <v>2.4939096111487822</v>
      </c>
      <c r="K36" s="11">
        <f t="shared" si="18"/>
        <v>21085.333333333332</v>
      </c>
      <c r="L36" s="11">
        <f t="shared" si="19"/>
        <v>21085.333333333332</v>
      </c>
      <c r="M36" s="12">
        <f t="shared" si="20"/>
        <v>21085.333333333332</v>
      </c>
      <c r="N36" s="12">
        <f t="shared" si="21"/>
        <v>21085.333333333332</v>
      </c>
    </row>
    <row r="37" spans="1:104" s="4" customFormat="1" ht="58.5" customHeight="1" x14ac:dyDescent="0.2">
      <c r="A37" s="21">
        <f t="shared" si="5"/>
        <v>33</v>
      </c>
      <c r="B37" s="26" t="s">
        <v>54</v>
      </c>
      <c r="C37" s="26" t="s">
        <v>18</v>
      </c>
      <c r="D37" s="27">
        <v>3</v>
      </c>
      <c r="E37" s="33">
        <v>10822</v>
      </c>
      <c r="F37" s="22">
        <v>10506</v>
      </c>
      <c r="G37" s="20">
        <v>10300</v>
      </c>
      <c r="H37" s="11">
        <f t="shared" si="15"/>
        <v>10542.666666666666</v>
      </c>
      <c r="I37" s="11">
        <f t="shared" si="16"/>
        <v>262.92457727137895</v>
      </c>
      <c r="J37" s="11">
        <f t="shared" si="17"/>
        <v>2.4939096111487822</v>
      </c>
      <c r="K37" s="11">
        <f t="shared" si="18"/>
        <v>31628</v>
      </c>
      <c r="L37" s="11">
        <f t="shared" si="19"/>
        <v>31628</v>
      </c>
      <c r="M37" s="12">
        <f t="shared" si="20"/>
        <v>31628</v>
      </c>
      <c r="N37" s="12">
        <f t="shared" si="21"/>
        <v>31628</v>
      </c>
    </row>
    <row r="38" spans="1:104" s="4" customFormat="1" ht="58.5" customHeight="1" x14ac:dyDescent="0.2">
      <c r="A38" s="21">
        <f t="shared" si="5"/>
        <v>34</v>
      </c>
      <c r="B38" s="26" t="s">
        <v>55</v>
      </c>
      <c r="C38" s="26" t="s">
        <v>18</v>
      </c>
      <c r="D38" s="27">
        <v>1</v>
      </c>
      <c r="E38" s="33">
        <v>693</v>
      </c>
      <c r="F38" s="22">
        <v>672</v>
      </c>
      <c r="G38" s="20">
        <v>658</v>
      </c>
      <c r="H38" s="11">
        <f t="shared" si="15"/>
        <v>674.33333333333337</v>
      </c>
      <c r="I38" s="11">
        <f t="shared" si="16"/>
        <v>17.616280348965084</v>
      </c>
      <c r="J38" s="11">
        <f t="shared" si="17"/>
        <v>2.6123994585711938</v>
      </c>
      <c r="K38" s="11">
        <f t="shared" si="18"/>
        <v>674.33333333333337</v>
      </c>
      <c r="L38" s="11">
        <f t="shared" si="19"/>
        <v>674.33333333333337</v>
      </c>
      <c r="M38" s="12">
        <f t="shared" si="20"/>
        <v>674.33333333333337</v>
      </c>
      <c r="N38" s="12">
        <f t="shared" si="21"/>
        <v>674.33333333333337</v>
      </c>
    </row>
    <row r="39" spans="1:104" s="4" customFormat="1" ht="58.5" customHeight="1" x14ac:dyDescent="0.2">
      <c r="A39" s="21">
        <f t="shared" si="5"/>
        <v>35</v>
      </c>
      <c r="B39" s="26" t="s">
        <v>56</v>
      </c>
      <c r="C39" s="26" t="s">
        <v>18</v>
      </c>
      <c r="D39" s="27">
        <v>1</v>
      </c>
      <c r="E39" s="33">
        <v>1997</v>
      </c>
      <c r="F39" s="22">
        <v>1938</v>
      </c>
      <c r="G39" s="20">
        <v>1900</v>
      </c>
      <c r="H39" s="11">
        <f t="shared" si="15"/>
        <v>1945</v>
      </c>
      <c r="I39" s="11">
        <f t="shared" si="16"/>
        <v>48.877397639399746</v>
      </c>
      <c r="J39" s="11">
        <f t="shared" si="17"/>
        <v>2.5129767423855909</v>
      </c>
      <c r="K39" s="11">
        <f t="shared" si="18"/>
        <v>1945</v>
      </c>
      <c r="L39" s="11">
        <f t="shared" si="19"/>
        <v>1945</v>
      </c>
      <c r="M39" s="12">
        <f t="shared" si="20"/>
        <v>1945</v>
      </c>
      <c r="N39" s="12">
        <f t="shared" si="21"/>
        <v>1945</v>
      </c>
    </row>
    <row r="40" spans="1:104" s="4" customFormat="1" ht="87.75" customHeight="1" x14ac:dyDescent="0.2">
      <c r="A40" s="21">
        <f t="shared" si="5"/>
        <v>36</v>
      </c>
      <c r="B40" s="26" t="s">
        <v>57</v>
      </c>
      <c r="C40" s="26" t="s">
        <v>18</v>
      </c>
      <c r="D40" s="27">
        <v>1</v>
      </c>
      <c r="E40" s="33">
        <v>1030</v>
      </c>
      <c r="F40" s="22">
        <v>1000</v>
      </c>
      <c r="G40" s="20">
        <v>980</v>
      </c>
      <c r="H40" s="11">
        <f t="shared" si="15"/>
        <v>1003.3333333333334</v>
      </c>
      <c r="I40" s="11">
        <f t="shared" si="16"/>
        <v>25.16611478423583</v>
      </c>
      <c r="J40" s="11">
        <f t="shared" si="17"/>
        <v>2.5082506429470923</v>
      </c>
      <c r="K40" s="11">
        <f t="shared" si="18"/>
        <v>1003.3333333333334</v>
      </c>
      <c r="L40" s="11">
        <f t="shared" si="19"/>
        <v>1003.3333333333334</v>
      </c>
      <c r="M40" s="12">
        <f t="shared" si="20"/>
        <v>1003.3333333333334</v>
      </c>
      <c r="N40" s="12">
        <f t="shared" si="21"/>
        <v>1003.3333333333334</v>
      </c>
    </row>
    <row r="41" spans="1:104" s="4" customFormat="1" ht="58.5" customHeight="1" x14ac:dyDescent="0.2">
      <c r="A41" s="21">
        <f t="shared" si="5"/>
        <v>37</v>
      </c>
      <c r="B41" s="26" t="s">
        <v>58</v>
      </c>
      <c r="C41" s="26" t="s">
        <v>18</v>
      </c>
      <c r="D41" s="27">
        <v>1</v>
      </c>
      <c r="E41" s="33">
        <v>1030</v>
      </c>
      <c r="F41" s="22">
        <v>1000</v>
      </c>
      <c r="G41" s="20">
        <v>980</v>
      </c>
      <c r="H41" s="11">
        <f t="shared" si="15"/>
        <v>1003.3333333333334</v>
      </c>
      <c r="I41" s="11">
        <f t="shared" si="16"/>
        <v>25.16611478423583</v>
      </c>
      <c r="J41" s="11">
        <f t="shared" si="17"/>
        <v>2.5082506429470923</v>
      </c>
      <c r="K41" s="11">
        <f t="shared" si="18"/>
        <v>1003.3333333333334</v>
      </c>
      <c r="L41" s="11">
        <f t="shared" si="19"/>
        <v>1003.3333333333334</v>
      </c>
      <c r="M41" s="12">
        <f t="shared" si="20"/>
        <v>1003.3333333333334</v>
      </c>
      <c r="N41" s="12">
        <f t="shared" si="21"/>
        <v>1003.3333333333334</v>
      </c>
    </row>
    <row r="42" spans="1:104" s="4" customFormat="1" ht="58.5" customHeight="1" x14ac:dyDescent="0.2">
      <c r="A42" s="21">
        <f t="shared" si="5"/>
        <v>38</v>
      </c>
      <c r="B42" s="26" t="s">
        <v>59</v>
      </c>
      <c r="C42" s="26" t="s">
        <v>18</v>
      </c>
      <c r="D42" s="27">
        <v>1</v>
      </c>
      <c r="E42" s="33">
        <v>2312</v>
      </c>
      <c r="F42" s="22">
        <v>2244</v>
      </c>
      <c r="G42" s="20">
        <v>2200</v>
      </c>
      <c r="H42" s="11">
        <f t="shared" si="15"/>
        <v>2252</v>
      </c>
      <c r="I42" s="11">
        <f t="shared" si="16"/>
        <v>56.42694391866354</v>
      </c>
      <c r="J42" s="11">
        <f t="shared" si="17"/>
        <v>2.5056369413260895</v>
      </c>
      <c r="K42" s="11">
        <f t="shared" si="18"/>
        <v>2252</v>
      </c>
      <c r="L42" s="11">
        <f t="shared" si="19"/>
        <v>2252</v>
      </c>
      <c r="M42" s="12">
        <f t="shared" si="20"/>
        <v>2252</v>
      </c>
      <c r="N42" s="12">
        <f t="shared" si="21"/>
        <v>2252</v>
      </c>
    </row>
    <row r="43" spans="1:104" s="4" customFormat="1" ht="58.5" customHeight="1" x14ac:dyDescent="0.2">
      <c r="A43" s="21">
        <f t="shared" si="5"/>
        <v>39</v>
      </c>
      <c r="B43" s="26" t="s">
        <v>60</v>
      </c>
      <c r="C43" s="26" t="s">
        <v>18</v>
      </c>
      <c r="D43" s="27">
        <v>5</v>
      </c>
      <c r="E43" s="33">
        <v>2574</v>
      </c>
      <c r="F43" s="22">
        <v>2499</v>
      </c>
      <c r="G43" s="20">
        <v>2450</v>
      </c>
      <c r="H43" s="11">
        <f t="shared" si="15"/>
        <v>2507.6666666666665</v>
      </c>
      <c r="I43" s="11">
        <f t="shared" si="16"/>
        <v>62.452648729524142</v>
      </c>
      <c r="J43" s="11">
        <f t="shared" si="17"/>
        <v>2.4904685124095765</v>
      </c>
      <c r="K43" s="11">
        <f t="shared" si="18"/>
        <v>12538.333333333332</v>
      </c>
      <c r="L43" s="11">
        <f t="shared" si="19"/>
        <v>12538.333333333332</v>
      </c>
      <c r="M43" s="12">
        <f t="shared" si="20"/>
        <v>12538.333333333332</v>
      </c>
      <c r="N43" s="12">
        <f t="shared" si="21"/>
        <v>12538.333333333332</v>
      </c>
    </row>
    <row r="44" spans="1:104" s="4" customFormat="1" ht="70.5" customHeight="1" x14ac:dyDescent="0.2">
      <c r="A44" s="21">
        <f t="shared" si="5"/>
        <v>40</v>
      </c>
      <c r="B44" s="26" t="s">
        <v>61</v>
      </c>
      <c r="C44" s="26" t="s">
        <v>18</v>
      </c>
      <c r="D44" s="27">
        <v>2</v>
      </c>
      <c r="E44" s="33">
        <v>4098</v>
      </c>
      <c r="F44" s="22">
        <v>3978</v>
      </c>
      <c r="G44" s="20">
        <v>3900</v>
      </c>
      <c r="H44" s="11">
        <f t="shared" ref="H44:H45" si="22">(E44+F44+G44)/3</f>
        <v>3992</v>
      </c>
      <c r="I44" s="11">
        <f t="shared" ref="I44:I45" si="23">SQRT(((E44-H44)*(E44-H44)+(F44-H44)*(F44-H44)+(G44-H44)*(G44-H44))/(3-1))</f>
        <v>99.739661118333458</v>
      </c>
      <c r="J44" s="11">
        <f t="shared" ref="J44:J45" si="24">I44/H44*100</f>
        <v>2.498488504968273</v>
      </c>
      <c r="K44" s="11">
        <f t="shared" ref="K44:K45" si="25">D44*H44</f>
        <v>7984</v>
      </c>
      <c r="L44" s="11">
        <f t="shared" ref="L44:L45" si="26">K44</f>
        <v>7984</v>
      </c>
      <c r="M44" s="12">
        <f t="shared" ref="M44:M45" si="27">L44</f>
        <v>7984</v>
      </c>
      <c r="N44" s="12">
        <f t="shared" ref="N44:N45" si="28">M44</f>
        <v>7984</v>
      </c>
    </row>
    <row r="45" spans="1:104" s="4" customFormat="1" ht="74.25" customHeight="1" x14ac:dyDescent="0.2">
      <c r="A45" s="21">
        <f t="shared" si="5"/>
        <v>41</v>
      </c>
      <c r="B45" s="26" t="s">
        <v>62</v>
      </c>
      <c r="C45" s="26" t="s">
        <v>18</v>
      </c>
      <c r="D45" s="27">
        <v>1</v>
      </c>
      <c r="E45" s="33">
        <v>5674</v>
      </c>
      <c r="F45" s="22">
        <v>5508</v>
      </c>
      <c r="G45" s="20">
        <v>5400</v>
      </c>
      <c r="H45" s="11">
        <f t="shared" si="22"/>
        <v>5527.333333333333</v>
      </c>
      <c r="I45" s="11">
        <f t="shared" si="23"/>
        <v>138.01932231877294</v>
      </c>
      <c r="J45" s="11">
        <f t="shared" si="24"/>
        <v>2.4970327279961331</v>
      </c>
      <c r="K45" s="11">
        <f t="shared" si="25"/>
        <v>5527.333333333333</v>
      </c>
      <c r="L45" s="11">
        <f t="shared" si="26"/>
        <v>5527.333333333333</v>
      </c>
      <c r="M45" s="12">
        <f t="shared" si="27"/>
        <v>5527.333333333333</v>
      </c>
      <c r="N45" s="12">
        <f t="shared" si="28"/>
        <v>5527.333333333333</v>
      </c>
    </row>
    <row r="46" spans="1:104" s="7" customFormat="1" ht="28.5" customHeight="1" x14ac:dyDescent="0.2">
      <c r="A46" s="49"/>
      <c r="B46" s="50"/>
      <c r="C46" s="17"/>
      <c r="D46" s="18"/>
      <c r="E46" s="19"/>
      <c r="F46" s="19"/>
      <c r="G46" s="19"/>
      <c r="H46" s="11"/>
      <c r="I46" s="11"/>
      <c r="J46" s="11"/>
      <c r="K46" s="11"/>
      <c r="L46" s="11"/>
      <c r="M46" s="11"/>
      <c r="N46" s="24">
        <f>SUM(N5:N45)</f>
        <v>400817.3333333332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</row>
    <row r="47" spans="1:104" s="13" customFormat="1" ht="23.25" customHeight="1" x14ac:dyDescent="0.25">
      <c r="A47" s="39" t="s">
        <v>63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04" s="14" customFormat="1" x14ac:dyDescent="0.2"/>
    <row r="49" spans="1:14" s="14" customFormat="1" x14ac:dyDescent="0.2">
      <c r="A49" s="35"/>
      <c r="B49" s="38" t="s">
        <v>16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s="14" customFormat="1" x14ac:dyDescent="0.2">
      <c r="A50" s="36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s="14" customFormat="1" x14ac:dyDescent="0.2">
      <c r="A51" s="36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s="14" customFormat="1" x14ac:dyDescent="0.2">
      <c r="A52" s="3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s="14" customFormat="1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67" spans="4:4" x14ac:dyDescent="0.2">
      <c r="D67" s="16"/>
    </row>
  </sheetData>
  <mergeCells count="13">
    <mergeCell ref="A49:A53"/>
    <mergeCell ref="B49:N53"/>
    <mergeCell ref="A47:N47"/>
    <mergeCell ref="H1:N1"/>
    <mergeCell ref="A2:N2"/>
    <mergeCell ref="A3:A4"/>
    <mergeCell ref="B3:B4"/>
    <mergeCell ref="H3:J3"/>
    <mergeCell ref="D3:D4"/>
    <mergeCell ref="K3:N3"/>
    <mergeCell ref="E3:G3"/>
    <mergeCell ref="A46:B46"/>
    <mergeCell ref="C3:C4"/>
  </mergeCells>
  <phoneticPr fontId="3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Company>ГУЗ ВО Бюро судебно-медицинской экспертизы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Инспектр</cp:lastModifiedBy>
  <cp:lastPrinted>2024-12-10T08:40:51Z</cp:lastPrinted>
  <dcterms:created xsi:type="dcterms:W3CDTF">2013-03-13T05:39:06Z</dcterms:created>
  <dcterms:modified xsi:type="dcterms:W3CDTF">2024-12-10T08:40:55Z</dcterms:modified>
</cp:coreProperties>
</file>