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Инна П\ЗАКУПКИ 2024 год\АРО-датчики\на сайт\"/>
    </mc:Choice>
  </mc:AlternateContent>
  <xr:revisionPtr revIDLastSave="0" documentId="13_ncr:1_{B836C121-F53B-48E3-9776-76F09EB0895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Приложение1" sheetId="4" r:id="rId1"/>
  </sheets>
  <definedNames>
    <definedName name="_xlnm.Print_Area" localSheetId="0">Приложение1!$A$1:$O$21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" i="4" l="1"/>
  <c r="L6" i="4" s="1"/>
  <c r="M6" i="4" s="1"/>
  <c r="N6" i="4" s="1"/>
  <c r="K7" i="4"/>
  <c r="L7" i="4" s="1"/>
  <c r="M7" i="4" s="1"/>
  <c r="N7" i="4" s="1"/>
  <c r="J6" i="4"/>
  <c r="J7" i="4"/>
  <c r="I6" i="4"/>
  <c r="I7" i="4"/>
  <c r="H6" i="4"/>
  <c r="H7" i="4"/>
  <c r="H5" i="4" l="1"/>
  <c r="I5" i="4" s="1"/>
  <c r="J5" i="4" s="1"/>
  <c r="K5" i="4" l="1"/>
  <c r="L5" i="4" s="1"/>
  <c r="M5" i="4" s="1"/>
  <c r="N5" i="4" s="1"/>
  <c r="N8" i="4" s="1"/>
</calcChain>
</file>

<file path=xl/sharedStrings.xml><?xml version="1.0" encoding="utf-8"?>
<sst xmlns="http://schemas.openxmlformats.org/spreadsheetml/2006/main" count="29" uniqueCount="27">
  <si>
    <t>Кол-во</t>
  </si>
  <si>
    <t>№</t>
  </si>
  <si>
    <t>Наименование предмета контракта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</si>
  <si>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</si>
  <si>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</si>
  <si>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</si>
  <si>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</si>
  <si>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</si>
  <si>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>Н(М)ЦК определяемая методом сопоставимых рыночных цен (анализа рынка)*</t>
  </si>
  <si>
    <t>Однородность совокупности значений выявленных цен, используемых в расчете Н(М)ЦК</t>
  </si>
  <si>
    <t>Н(М)ЦК контракта с учетом округления цены за единицу (руб.)</t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</si>
  <si>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</si>
  <si>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Источник информации о цене </t>
  </si>
  <si>
    <t>Коммерческое предложение 1</t>
  </si>
  <si>
    <t>Коммерческое предложение 2</t>
  </si>
  <si>
    <t>Коммерческое предложение 3</t>
  </si>
  <si>
    <t xml:space="preserve">     Метод сопоставимых рыночных цен (анализа рынка) - с использованием  коммерческих предложенийМетодические рекомендации по определению начальных (максимальных) цен договоров при проведении закупок товаров, работ, услуг для нужд ЧУЗ ОАО «РЖД», утвержденные приказом  Центральной дирекции здравоохранения  от 06.12.2019 №ЦДЗ-281П.4 Методических рекомендаций по определению начальных (максимальных_ цен договоров, утверждённый распоряжением ОАО «РЖД» от 01.09.2016 №1802р.</t>
  </si>
  <si>
    <t>Ед.измерения</t>
  </si>
  <si>
    <t>шт</t>
  </si>
  <si>
    <t>1</t>
  </si>
  <si>
    <t xml:space="preserve">Датчик кислорода O2 для Mindray WATO EX-65 </t>
  </si>
  <si>
    <t xml:space="preserve">Датчик кислорода R-23V межд.марк.: G0-02 </t>
  </si>
  <si>
    <t xml:space="preserve">Аккумуляторная батарея для аппаратов Savina 300, Fabius Plus </t>
  </si>
  <si>
    <t>Обоснование начальной (максимальной) цены контракта-номер закупки -24080303009</t>
  </si>
  <si>
    <t>9</t>
  </si>
  <si>
    <t>6</t>
  </si>
  <si>
    <t>В результате проведенного расчета Н(М)ЦК, ЦКЕП контракта составила, руб.: 190152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</si>
</sst>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Fill="1"/>
    <xf numFmtId="4" fontId="4" fillId="2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0" fontId="9" fillId="0" borderId="0" xfId="0" applyFont="1"/>
    <xf numFmtId="0" fontId="7" fillId="0" borderId="0" xfId="0" applyFont="1"/>
    <xf numFmtId="0" fontId="2" fillId="0" borderId="8" xfId="0" applyFont="1" applyBorder="1" applyAlignment="1">
      <alignment horizontal="center" vertical="top" wrapText="1"/>
    </xf>
    <xf numFmtId="44" fontId="1" fillId="0" borderId="0" xfId="1" applyFont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952500</xdr:rowOff>
    </xdr:from>
    <xdr:to>
      <xdr:col>10</xdr:col>
      <xdr:colOff>0</xdr:colOff>
      <xdr:row>3</xdr:row>
      <xdr:rowOff>1304925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7025" y="4191000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923925</xdr:rowOff>
    </xdr:from>
    <xdr:to>
      <xdr:col>8</xdr:col>
      <xdr:colOff>1019175</xdr:colOff>
      <xdr:row>3</xdr:row>
      <xdr:rowOff>1362075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8325" y="416242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3</xdr:row>
      <xdr:rowOff>1600200</xdr:rowOff>
    </xdr:from>
    <xdr:to>
      <xdr:col>10</xdr:col>
      <xdr:colOff>1504950</xdr:colOff>
      <xdr:row>3</xdr:row>
      <xdr:rowOff>1962150</xdr:rowOff>
    </xdr:to>
    <xdr:pic>
      <xdr:nvPicPr>
        <xdr:cNvPr id="2051" name="Picture 5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9525" y="4838700"/>
          <a:ext cx="14859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266700</xdr:colOff>
      <xdr:row>3</xdr:row>
      <xdr:rowOff>1400175</xdr:rowOff>
    </xdr:from>
    <xdr:to>
      <xdr:col>10</xdr:col>
      <xdr:colOff>419100</xdr:colOff>
      <xdr:row>3</xdr:row>
      <xdr:rowOff>1628775</xdr:rowOff>
    </xdr:to>
    <xdr:pic>
      <xdr:nvPicPr>
        <xdr:cNvPr id="2052" name="Picture 6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687175" y="463867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29"/>
  <sheetViews>
    <sheetView tabSelected="1" topLeftCell="A10" zoomScaleNormal="100" zoomScaleSheetLayoutView="100" workbookViewId="0">
      <selection activeCell="G43" sqref="G43"/>
    </sheetView>
  </sheetViews>
  <sheetFormatPr defaultColWidth="9.140625" defaultRowHeight="12.75" x14ac:dyDescent="0.2"/>
  <cols>
    <col min="1" max="1" width="5.140625" style="2" customWidth="1"/>
    <col min="2" max="2" width="35" style="3" customWidth="1"/>
    <col min="3" max="3" width="13.28515625" style="3" customWidth="1"/>
    <col min="4" max="4" width="11.7109375" style="5" customWidth="1"/>
    <col min="5" max="5" width="14.85546875" style="5" customWidth="1"/>
    <col min="6" max="7" width="14.42578125" style="5" customWidth="1"/>
    <col min="8" max="8" width="15.28515625" style="5" customWidth="1"/>
    <col min="9" max="9" width="15.42578125" style="5" customWidth="1"/>
    <col min="10" max="10" width="14.28515625" style="8" customWidth="1"/>
    <col min="11" max="11" width="22.7109375" style="5" customWidth="1"/>
    <col min="12" max="12" width="12.85546875" style="5" customWidth="1"/>
    <col min="13" max="13" width="13.42578125" style="5" customWidth="1"/>
    <col min="14" max="14" width="14.140625" style="5" customWidth="1"/>
    <col min="15" max="15" width="9.140625" style="2" customWidth="1"/>
    <col min="16" max="16384" width="9.140625" style="2"/>
  </cols>
  <sheetData>
    <row r="1" spans="1:111" ht="32.25" customHeight="1" x14ac:dyDescent="0.25">
      <c r="H1" s="37"/>
      <c r="I1" s="38"/>
      <c r="J1" s="38"/>
      <c r="K1" s="38"/>
      <c r="L1" s="38"/>
      <c r="M1" s="38"/>
      <c r="N1" s="38"/>
      <c r="O1" s="1"/>
      <c r="P1" s="1"/>
    </row>
    <row r="2" spans="1:111" ht="27.75" customHeight="1" x14ac:dyDescent="0.2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11" ht="39" customHeight="1" x14ac:dyDescent="0.2">
      <c r="A3" s="40" t="s">
        <v>1</v>
      </c>
      <c r="B3" s="40" t="s">
        <v>2</v>
      </c>
      <c r="C3" s="41" t="s">
        <v>17</v>
      </c>
      <c r="D3" s="40" t="s">
        <v>0</v>
      </c>
      <c r="E3" s="44" t="s">
        <v>12</v>
      </c>
      <c r="F3" s="45"/>
      <c r="G3" s="45"/>
      <c r="H3" s="42" t="s">
        <v>9</v>
      </c>
      <c r="I3" s="42"/>
      <c r="J3" s="42"/>
      <c r="K3" s="43" t="s">
        <v>8</v>
      </c>
      <c r="L3" s="43"/>
      <c r="M3" s="43"/>
      <c r="N3" s="43"/>
    </row>
    <row r="4" spans="1:111" ht="159" customHeight="1" x14ac:dyDescent="0.2">
      <c r="A4" s="40"/>
      <c r="B4" s="41"/>
      <c r="C4" s="48"/>
      <c r="D4" s="41"/>
      <c r="E4" s="14" t="s">
        <v>13</v>
      </c>
      <c r="F4" s="14" t="s">
        <v>14</v>
      </c>
      <c r="G4" s="14" t="s">
        <v>15</v>
      </c>
      <c r="H4" s="14" t="s">
        <v>3</v>
      </c>
      <c r="I4" s="14" t="s">
        <v>4</v>
      </c>
      <c r="J4" s="22" t="s">
        <v>5</v>
      </c>
      <c r="K4" s="23" t="s">
        <v>11</v>
      </c>
      <c r="L4" s="14" t="s">
        <v>6</v>
      </c>
      <c r="M4" s="22" t="s">
        <v>7</v>
      </c>
      <c r="N4" s="6" t="s">
        <v>10</v>
      </c>
    </row>
    <row r="5" spans="1:111" s="4" customFormat="1" ht="63" customHeight="1" x14ac:dyDescent="0.25">
      <c r="A5" s="17">
        <v>1</v>
      </c>
      <c r="B5" s="49" t="s">
        <v>21</v>
      </c>
      <c r="C5" s="25" t="s">
        <v>18</v>
      </c>
      <c r="D5" s="21" t="s">
        <v>24</v>
      </c>
      <c r="E5" s="24">
        <v>15900</v>
      </c>
      <c r="F5" s="26">
        <v>16377</v>
      </c>
      <c r="G5" s="26">
        <v>16218</v>
      </c>
      <c r="H5" s="10">
        <f t="shared" ref="H5:H7" si="0">(E5+F5+G5)/3</f>
        <v>16165</v>
      </c>
      <c r="I5" s="10">
        <f t="shared" ref="I5:I7" si="1">SQRT(((E5-H5)*(E5-H5)+(F5-H5)*(F5-H5)+(G5-H5)*(G5-H5))/(3-1))</f>
        <v>242.87651183265953</v>
      </c>
      <c r="J5" s="10">
        <f t="shared" ref="J5:J7" si="2">I5/H5*100</f>
        <v>1.5024838344117508</v>
      </c>
      <c r="K5" s="10">
        <f>D5*H5</f>
        <v>145485</v>
      </c>
      <c r="L5" s="10">
        <f t="shared" ref="L5:N7" si="3">K5</f>
        <v>145485</v>
      </c>
      <c r="M5" s="10">
        <f t="shared" si="3"/>
        <v>145485</v>
      </c>
      <c r="N5" s="30">
        <f t="shared" si="3"/>
        <v>145485</v>
      </c>
    </row>
    <row r="6" spans="1:111" s="4" customFormat="1" ht="63" customHeight="1" x14ac:dyDescent="0.25">
      <c r="A6" s="17">
        <v>2</v>
      </c>
      <c r="B6" s="49" t="s">
        <v>20</v>
      </c>
      <c r="C6" s="27" t="s">
        <v>18</v>
      </c>
      <c r="D6" s="28" t="s">
        <v>19</v>
      </c>
      <c r="E6" s="24">
        <v>26000</v>
      </c>
      <c r="F6" s="26">
        <v>26780</v>
      </c>
      <c r="G6" s="26">
        <v>26520</v>
      </c>
      <c r="H6" s="10">
        <f t="shared" si="0"/>
        <v>26433.333333333332</v>
      </c>
      <c r="I6" s="10">
        <f t="shared" si="1"/>
        <v>397.15656022950617</v>
      </c>
      <c r="J6" s="10">
        <f t="shared" si="2"/>
        <v>1.502483834411751</v>
      </c>
      <c r="K6" s="10">
        <f t="shared" ref="K6:K7" si="4">D6*H6</f>
        <v>26433.333333333332</v>
      </c>
      <c r="L6" s="10">
        <f t="shared" si="3"/>
        <v>26433.333333333332</v>
      </c>
      <c r="M6" s="10">
        <f t="shared" si="3"/>
        <v>26433.333333333332</v>
      </c>
      <c r="N6" s="30">
        <f t="shared" si="3"/>
        <v>26433.333333333332</v>
      </c>
    </row>
    <row r="7" spans="1:111" s="4" customFormat="1" ht="75" customHeight="1" x14ac:dyDescent="0.25">
      <c r="A7" s="17">
        <v>3</v>
      </c>
      <c r="B7" s="49" t="s">
        <v>22</v>
      </c>
      <c r="C7" s="27" t="s">
        <v>18</v>
      </c>
      <c r="D7" s="28" t="s">
        <v>25</v>
      </c>
      <c r="E7" s="24">
        <v>2989</v>
      </c>
      <c r="F7" s="26">
        <v>3079</v>
      </c>
      <c r="G7" s="26">
        <v>3049</v>
      </c>
      <c r="H7" s="10">
        <f t="shared" si="0"/>
        <v>3039</v>
      </c>
      <c r="I7" s="10">
        <f t="shared" si="1"/>
        <v>45.825756949558397</v>
      </c>
      <c r="J7" s="10">
        <f t="shared" si="2"/>
        <v>1.5079222424994536</v>
      </c>
      <c r="K7" s="10">
        <f t="shared" si="4"/>
        <v>18234</v>
      </c>
      <c r="L7" s="10">
        <f t="shared" si="3"/>
        <v>18234</v>
      </c>
      <c r="M7" s="10">
        <f t="shared" si="3"/>
        <v>18234</v>
      </c>
      <c r="N7" s="30">
        <f t="shared" si="3"/>
        <v>18234</v>
      </c>
    </row>
    <row r="8" spans="1:111" s="7" customFormat="1" ht="28.5" customHeight="1" x14ac:dyDescent="0.2">
      <c r="A8" s="46"/>
      <c r="B8" s="47"/>
      <c r="C8" s="16"/>
      <c r="D8" s="18"/>
      <c r="E8" s="19"/>
      <c r="F8" s="20"/>
      <c r="G8" s="20"/>
      <c r="H8" s="10"/>
      <c r="I8" s="10"/>
      <c r="J8" s="10"/>
      <c r="K8" s="10"/>
      <c r="L8" s="10"/>
      <c r="M8" s="10"/>
      <c r="N8" s="29">
        <f>SUM(N5:N7)</f>
        <v>190152.33333333334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</row>
    <row r="9" spans="1:111" s="12" customFormat="1" ht="25.5" customHeight="1" x14ac:dyDescent="0.25">
      <c r="A9" s="36" t="s">
        <v>26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11"/>
    </row>
    <row r="10" spans="1:111" s="13" customFormat="1" x14ac:dyDescent="0.2"/>
    <row r="11" spans="1:111" s="13" customFormat="1" x14ac:dyDescent="0.2">
      <c r="A11" s="32"/>
      <c r="B11" s="35" t="s">
        <v>16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11" s="13" customFormat="1" x14ac:dyDescent="0.2">
      <c r="A12" s="33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11" s="13" customFormat="1" x14ac:dyDescent="0.2">
      <c r="A13" s="33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11" s="13" customFormat="1" x14ac:dyDescent="0.2">
      <c r="A14" s="33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11" s="13" customFormat="1" x14ac:dyDescent="0.2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9" spans="2:6" x14ac:dyDescent="0.2">
      <c r="B19" s="31"/>
      <c r="C19" s="31"/>
      <c r="D19" s="31"/>
      <c r="E19" s="31"/>
      <c r="F19" s="31"/>
    </row>
    <row r="20" spans="2:6" x14ac:dyDescent="0.2">
      <c r="B20" s="31"/>
      <c r="C20" s="31"/>
      <c r="D20" s="31"/>
      <c r="E20" s="31"/>
      <c r="F20" s="31"/>
    </row>
    <row r="29" spans="2:6" x14ac:dyDescent="0.2">
      <c r="D29" s="15"/>
    </row>
  </sheetData>
  <mergeCells count="14">
    <mergeCell ref="B19:F20"/>
    <mergeCell ref="A11:A15"/>
    <mergeCell ref="B11:O15"/>
    <mergeCell ref="A9:N9"/>
    <mergeCell ref="H1:N1"/>
    <mergeCell ref="A2:N2"/>
    <mergeCell ref="A3:A4"/>
    <mergeCell ref="B3:B4"/>
    <mergeCell ref="H3:J3"/>
    <mergeCell ref="D3:D4"/>
    <mergeCell ref="K3:N3"/>
    <mergeCell ref="E3:G3"/>
    <mergeCell ref="A8:B8"/>
    <mergeCell ref="C3:C4"/>
  </mergeCells>
  <phoneticPr fontId="3" type="noConversion"/>
  <pageMargins left="0.7" right="0.7" top="0.75" bottom="0.75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Приложение1</vt:lpstr>
      <vt:lpstr>Приложение1!Область_печати</vt:lpstr>
    </vt:vector>
  </TitlesOfParts>
  <Company>ГУЗ ВО Бюро судебно-медицинской экспертизы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Экономист</cp:lastModifiedBy>
  <cp:lastPrinted>2024-06-06T08:27:17Z</cp:lastPrinted>
  <dcterms:created xsi:type="dcterms:W3CDTF">2013-03-13T05:39:06Z</dcterms:created>
  <dcterms:modified xsi:type="dcterms:W3CDTF">2024-06-06T08:27:19Z</dcterms:modified>
</cp:coreProperties>
</file>