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Инна П\ЗАКУПКИ 2024 год\Мебель Ковров\на сайт\"/>
    </mc:Choice>
  </mc:AlternateContent>
  <xr:revisionPtr revIDLastSave="0" documentId="13_ncr:1_{2639FE71-6E85-4257-95CB-87C3C64A1EB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Приложение1" sheetId="4" r:id="rId1"/>
  </sheets>
  <definedNames>
    <definedName name="_xlnm.Print_Area" localSheetId="0">Приложение1!$A$1:$O$27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4" l="1"/>
  <c r="H6" i="4"/>
  <c r="I6" i="4" s="1"/>
  <c r="J6" i="4" s="1"/>
  <c r="H7" i="4"/>
  <c r="H8" i="4"/>
  <c r="I8" i="4" s="1"/>
  <c r="J8" i="4" s="1"/>
  <c r="H9" i="4"/>
  <c r="H10" i="4"/>
  <c r="H11" i="4"/>
  <c r="H12" i="4"/>
  <c r="H13" i="4"/>
  <c r="H14" i="4"/>
  <c r="H15" i="4"/>
  <c r="H16" i="4"/>
  <c r="H17" i="4"/>
  <c r="H18" i="4"/>
  <c r="I5" i="4"/>
  <c r="J5" i="4"/>
  <c r="K5" i="4"/>
  <c r="L5" i="4"/>
  <c r="M5" i="4" s="1"/>
  <c r="N5" i="4" s="1"/>
  <c r="I7" i="4"/>
  <c r="J7" i="4"/>
  <c r="K7" i="4"/>
  <c r="L7" i="4"/>
  <c r="M7" i="4" s="1"/>
  <c r="N7" i="4" s="1"/>
  <c r="K8" i="4" l="1"/>
  <c r="L8" i="4" s="1"/>
  <c r="M8" i="4" s="1"/>
  <c r="N8" i="4" s="1"/>
  <c r="K6" i="4"/>
  <c r="L6" i="4" s="1"/>
  <c r="M6" i="4" s="1"/>
  <c r="N6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K14" i="4" l="1"/>
  <c r="L14" i="4" s="1"/>
  <c r="M14" i="4" s="1"/>
  <c r="N14" i="4" s="1"/>
  <c r="K15" i="4"/>
  <c r="L15" i="4" s="1"/>
  <c r="M15" i="4" s="1"/>
  <c r="N15" i="4" s="1"/>
  <c r="K16" i="4"/>
  <c r="L16" i="4" s="1"/>
  <c r="M16" i="4" s="1"/>
  <c r="N16" i="4" s="1"/>
  <c r="K17" i="4"/>
  <c r="L17" i="4" s="1"/>
  <c r="M17" i="4" s="1"/>
  <c r="N17" i="4" s="1"/>
  <c r="K18" i="4"/>
  <c r="I18" i="4" l="1"/>
  <c r="J18" i="4" s="1"/>
  <c r="I17" i="4"/>
  <c r="J17" i="4" s="1"/>
  <c r="I16" i="4"/>
  <c r="J16" i="4" s="1"/>
  <c r="I15" i="4"/>
  <c r="J15" i="4" s="1"/>
  <c r="I14" i="4"/>
  <c r="J14" i="4" s="1"/>
  <c r="L18" i="4"/>
  <c r="M18" i="4" s="1"/>
  <c r="N18" i="4" s="1"/>
  <c r="K9" i="4" l="1"/>
  <c r="L9" i="4" s="1"/>
  <c r="M9" i="4" s="1"/>
  <c r="N9" i="4" s="1"/>
  <c r="K10" i="4"/>
  <c r="L10" i="4" s="1"/>
  <c r="M10" i="4" s="1"/>
  <c r="N10" i="4" s="1"/>
  <c r="K11" i="4"/>
  <c r="L11" i="4" s="1"/>
  <c r="M11" i="4" s="1"/>
  <c r="N11" i="4" s="1"/>
  <c r="K12" i="4"/>
  <c r="L12" i="4" s="1"/>
  <c r="M12" i="4" s="1"/>
  <c r="N12" i="4" s="1"/>
  <c r="K13" i="4"/>
  <c r="I11" i="4" l="1"/>
  <c r="J11" i="4" s="1"/>
  <c r="I10" i="4"/>
  <c r="J10" i="4" s="1"/>
  <c r="I13" i="4"/>
  <c r="J13" i="4" s="1"/>
  <c r="I12" i="4"/>
  <c r="J12" i="4" s="1"/>
  <c r="I9" i="4"/>
  <c r="J9" i="4" s="1"/>
  <c r="L13" i="4"/>
  <c r="M13" i="4" l="1"/>
  <c r="N13" i="4" s="1"/>
  <c r="N19" i="4" l="1"/>
</calcChain>
</file>

<file path=xl/sharedStrings.xml><?xml version="1.0" encoding="utf-8"?>
<sst xmlns="http://schemas.openxmlformats.org/spreadsheetml/2006/main" count="63" uniqueCount="38">
  <si>
    <t>Кол-во</t>
  </si>
  <si>
    <t>№</t>
  </si>
  <si>
    <t>Наименование предмета контракта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</si>
  <si>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</si>
  <si>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</si>
  <si>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</si>
  <si>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</si>
  <si>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</si>
  <si>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>Н(М)ЦК определяемая методом сопоставимых рыночных цен (анализа рынка)*</t>
  </si>
  <si>
    <t>Однородность совокупности значений выявленных цен, используемых в расчете Н(М)ЦК</t>
  </si>
  <si>
    <t>Н(М)ЦК контракта с учетом округления цены за единицу (руб.)</t>
  </si>
  <si>
    <t>Итого:</t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</si>
  <si>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</si>
  <si>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Источник информации о цене </t>
  </si>
  <si>
    <t>Коммерческое предложение 1</t>
  </si>
  <si>
    <t>Коммерческое предложение 2</t>
  </si>
  <si>
    <t>Коммерческое предложение 3</t>
  </si>
  <si>
    <t xml:space="preserve">     Метод сопоставимых рыночных цен (анализа рынка) - с использованием  коммерческих предложенийМетодические рекомендации по определению начальных (максимальных) цен договоров при проведении закупок товаров, работ, услуг для нужд ЧУЗ ОАО «РЖД», утвержденные приказом  Центральной дирекции здравоохранения  от 06.12.2019 №ЦДЗ-281П.4 Методических рекомендаций по определению начальных (максимальных_ цен договоров, утверждённый распоряжением ОАО «РЖД» от 01.09.2016 №1802р.</t>
  </si>
  <si>
    <t>Единица измерения</t>
  </si>
  <si>
    <t>Стол 1- тумбовый 1200х600х750мм СТП-Ф4</t>
  </si>
  <si>
    <t>Стол лабораторный СТВ-Ф3 600х600х850 мм</t>
  </si>
  <si>
    <t>Шкаф для одежды 2-дверный 2-секционный ШГК-9 740х600х2100мм</t>
  </si>
  <si>
    <t>М 11 тумба-мойка 3-дверная 1350*600*850 мм (в к-те 2 мойки+локт.смеситель)</t>
  </si>
  <si>
    <t>Тумба приставная 1-дверная с ящиком ТВФ-2 450х600х850 мм</t>
  </si>
  <si>
    <t>Стол манипуляционный МД №1 SM-1</t>
  </si>
  <si>
    <t>Стол процедурный МД SP 2N</t>
  </si>
  <si>
    <t>Шкаф медицинский для уборочного инвентаря МД 1 ШМ-SS</t>
  </si>
  <si>
    <t>Кушетка медицинская смотровая 1950х650х520 мм КМС-01 "МСК" (МСК-203)</t>
  </si>
  <si>
    <t>Ширма медицинская MB S (2 cекции)</t>
  </si>
  <si>
    <t>Зеркальный блок навесной ЗБ-1 550х1100 мм</t>
  </si>
  <si>
    <t>Банкетка медицинская со спинкой 1500х500х830 МСК-208 (светло-серый)</t>
  </si>
  <si>
    <t>шт.</t>
  </si>
  <si>
    <t>1</t>
  </si>
  <si>
    <t>2</t>
  </si>
  <si>
    <t>Обоснование начальной (максимальной) цены контракта-24080303008</t>
  </si>
  <si>
    <t>В результате проведенного расчета Н(М)ЦК, ЦКЕП контракта составила, руб.: 200876</t>
  </si>
  <si>
    <t>Шкаф МД 2 1780/SS. Производитель - ООО "НПО ПРОМЕТ", Россия. РУ №РЗН 2023/20569 от 11.07.2023 года, срок действия - бессрочно (Код вида медицинского изделия 139690)(или эквивалент)</t>
  </si>
  <si>
    <t>Стул для врача (газ-лифт) "Престиж" кож. зам. с подлокотниками (или эквивалент)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</si>
</sst>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3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0" fontId="9" fillId="0" borderId="0" xfId="0" applyFont="1"/>
    <xf numFmtId="0" fontId="7" fillId="0" borderId="0" xfId="0" applyFont="1"/>
    <xf numFmtId="0" fontId="5" fillId="2" borderId="8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952500</xdr:rowOff>
    </xdr:from>
    <xdr:to>
      <xdr:col>10</xdr:col>
      <xdr:colOff>0</xdr:colOff>
      <xdr:row>3</xdr:row>
      <xdr:rowOff>1304925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7025" y="4191000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923925</xdr:rowOff>
    </xdr:from>
    <xdr:to>
      <xdr:col>8</xdr:col>
      <xdr:colOff>1019175</xdr:colOff>
      <xdr:row>3</xdr:row>
      <xdr:rowOff>1362075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58325" y="416242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3</xdr:row>
      <xdr:rowOff>1600200</xdr:rowOff>
    </xdr:from>
    <xdr:to>
      <xdr:col>10</xdr:col>
      <xdr:colOff>1504950</xdr:colOff>
      <xdr:row>3</xdr:row>
      <xdr:rowOff>1962150</xdr:rowOff>
    </xdr:to>
    <xdr:pic>
      <xdr:nvPicPr>
        <xdr:cNvPr id="2051" name="Picture 5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9525" y="4838700"/>
          <a:ext cx="14859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266700</xdr:colOff>
      <xdr:row>3</xdr:row>
      <xdr:rowOff>1400175</xdr:rowOff>
    </xdr:from>
    <xdr:to>
      <xdr:col>10</xdr:col>
      <xdr:colOff>419100</xdr:colOff>
      <xdr:row>3</xdr:row>
      <xdr:rowOff>1628775</xdr:rowOff>
    </xdr:to>
    <xdr:pic>
      <xdr:nvPicPr>
        <xdr:cNvPr id="2052" name="Picture 6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687175" y="463867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26"/>
  <sheetViews>
    <sheetView tabSelected="1" view="pageBreakPreview" topLeftCell="A10" zoomScaleNormal="100" zoomScaleSheetLayoutView="100" workbookViewId="0">
      <selection activeCell="B15" sqref="B15"/>
    </sheetView>
  </sheetViews>
  <sheetFormatPr defaultColWidth="9.140625" defaultRowHeight="12.75" x14ac:dyDescent="0.2"/>
  <cols>
    <col min="1" max="1" width="5.140625" style="2" customWidth="1"/>
    <col min="2" max="2" width="45" style="4" customWidth="1"/>
    <col min="3" max="3" width="11.28515625" style="4" customWidth="1"/>
    <col min="4" max="4" width="11.7109375" style="6" customWidth="1"/>
    <col min="5" max="5" width="14.85546875" style="6" customWidth="1"/>
    <col min="6" max="7" width="14.42578125" style="6" customWidth="1"/>
    <col min="8" max="8" width="15.28515625" style="6" customWidth="1"/>
    <col min="9" max="9" width="15.42578125" style="6" customWidth="1"/>
    <col min="10" max="10" width="14.28515625" style="10" customWidth="1"/>
    <col min="11" max="11" width="22.7109375" style="6" customWidth="1"/>
    <col min="12" max="12" width="12.85546875" style="6" customWidth="1"/>
    <col min="13" max="13" width="13.42578125" style="6" customWidth="1"/>
    <col min="14" max="14" width="14.140625" style="6" customWidth="1"/>
    <col min="15" max="15" width="9.140625" style="2" customWidth="1"/>
    <col min="16" max="16384" width="9.140625" style="2"/>
  </cols>
  <sheetData>
    <row r="1" spans="1:16" ht="32.25" customHeight="1" x14ac:dyDescent="0.25">
      <c r="H1" s="33"/>
      <c r="I1" s="34"/>
      <c r="J1" s="34"/>
      <c r="K1" s="34"/>
      <c r="L1" s="34"/>
      <c r="M1" s="34"/>
      <c r="N1" s="34"/>
      <c r="O1" s="1"/>
      <c r="P1" s="1"/>
    </row>
    <row r="2" spans="1:16" ht="27.75" customHeight="1" x14ac:dyDescent="0.2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 ht="39" customHeight="1" x14ac:dyDescent="0.2">
      <c r="A3" s="36" t="s">
        <v>1</v>
      </c>
      <c r="B3" s="36" t="s">
        <v>2</v>
      </c>
      <c r="C3" s="37" t="s">
        <v>18</v>
      </c>
      <c r="D3" s="36" t="s">
        <v>0</v>
      </c>
      <c r="E3" s="40" t="s">
        <v>13</v>
      </c>
      <c r="F3" s="41"/>
      <c r="G3" s="41"/>
      <c r="H3" s="38" t="s">
        <v>9</v>
      </c>
      <c r="I3" s="38"/>
      <c r="J3" s="38"/>
      <c r="K3" s="39" t="s">
        <v>8</v>
      </c>
      <c r="L3" s="39"/>
      <c r="M3" s="39"/>
      <c r="N3" s="39"/>
    </row>
    <row r="4" spans="1:16" ht="159" customHeight="1" x14ac:dyDescent="0.2">
      <c r="A4" s="36"/>
      <c r="B4" s="37"/>
      <c r="C4" s="44"/>
      <c r="D4" s="37"/>
      <c r="E4" s="25" t="s">
        <v>14</v>
      </c>
      <c r="F4" s="25" t="s">
        <v>15</v>
      </c>
      <c r="G4" s="25" t="s">
        <v>16</v>
      </c>
      <c r="H4" s="7" t="s">
        <v>3</v>
      </c>
      <c r="I4" s="7" t="s">
        <v>4</v>
      </c>
      <c r="J4" s="9" t="s">
        <v>5</v>
      </c>
      <c r="K4" s="3" t="s">
        <v>12</v>
      </c>
      <c r="L4" s="7" t="s">
        <v>6</v>
      </c>
      <c r="M4" s="9" t="s">
        <v>7</v>
      </c>
      <c r="N4" s="7" t="s">
        <v>10</v>
      </c>
    </row>
    <row r="5" spans="1:16" s="5" customFormat="1" ht="48" customHeight="1" x14ac:dyDescent="0.2">
      <c r="A5" s="27">
        <v>1</v>
      </c>
      <c r="B5" s="21" t="s">
        <v>19</v>
      </c>
      <c r="C5" s="23" t="s">
        <v>31</v>
      </c>
      <c r="D5" s="22" t="s">
        <v>32</v>
      </c>
      <c r="E5" s="23">
        <v>14702.84</v>
      </c>
      <c r="F5" s="23">
        <v>14520</v>
      </c>
      <c r="G5" s="23">
        <v>14825</v>
      </c>
      <c r="H5" s="24">
        <f t="shared" ref="H5:H18" si="0">(E5+F5+G5)/3</f>
        <v>14682.613333333333</v>
      </c>
      <c r="I5" s="14">
        <f t="shared" ref="I5:I18" si="1">SQRT(((E5-H5)*(E5-H5)+(F5-H5)*(F5-H5)+(G5-H5)*(G5-H5))/(3-1))</f>
        <v>153.5027313546353</v>
      </c>
      <c r="J5" s="14">
        <f t="shared" ref="J5:J18" si="2">I5/H5*100</f>
        <v>1.045472817881435</v>
      </c>
      <c r="K5" s="14">
        <f>D5*H5</f>
        <v>14682.613333333333</v>
      </c>
      <c r="L5" s="14">
        <f>K5</f>
        <v>14682.613333333333</v>
      </c>
      <c r="M5" s="15">
        <f>L5</f>
        <v>14682.613333333333</v>
      </c>
      <c r="N5" s="15">
        <f>M5</f>
        <v>14682.613333333333</v>
      </c>
    </row>
    <row r="6" spans="1:16" s="5" customFormat="1" ht="46.5" customHeight="1" x14ac:dyDescent="0.2">
      <c r="A6" s="27">
        <f>1+A5</f>
        <v>2</v>
      </c>
      <c r="B6" s="21" t="s">
        <v>20</v>
      </c>
      <c r="C6" s="23" t="s">
        <v>31</v>
      </c>
      <c r="D6" s="22" t="s">
        <v>32</v>
      </c>
      <c r="E6" s="23">
        <v>6864.78</v>
      </c>
      <c r="F6" s="23">
        <v>6780</v>
      </c>
      <c r="G6" s="23">
        <v>6920</v>
      </c>
      <c r="H6" s="24">
        <f t="shared" si="0"/>
        <v>6854.9266666666663</v>
      </c>
      <c r="I6" s="14">
        <f t="shared" si="1"/>
        <v>70.518197178695161</v>
      </c>
      <c r="J6" s="14">
        <f t="shared" si="2"/>
        <v>1.0287228530336112</v>
      </c>
      <c r="K6" s="14">
        <f t="shared" ref="K6:K18" si="3">D6*H6</f>
        <v>6854.9266666666663</v>
      </c>
      <c r="L6" s="14">
        <f t="shared" ref="L6:N18" si="4">K6</f>
        <v>6854.9266666666663</v>
      </c>
      <c r="M6" s="15">
        <f t="shared" si="4"/>
        <v>6854.9266666666663</v>
      </c>
      <c r="N6" s="15">
        <f t="shared" si="4"/>
        <v>6854.9266666666663</v>
      </c>
    </row>
    <row r="7" spans="1:16" s="5" customFormat="1" ht="74.25" customHeight="1" x14ac:dyDescent="0.2">
      <c r="A7" s="27">
        <f t="shared" ref="A7:A18" si="5">1+A6</f>
        <v>3</v>
      </c>
      <c r="B7" s="21" t="s">
        <v>36</v>
      </c>
      <c r="C7" s="23" t="s">
        <v>31</v>
      </c>
      <c r="D7" s="22" t="s">
        <v>32</v>
      </c>
      <c r="E7" s="23">
        <v>21335</v>
      </c>
      <c r="F7" s="23">
        <v>20795</v>
      </c>
      <c r="G7" s="23">
        <v>21119.919999999998</v>
      </c>
      <c r="H7" s="24">
        <f t="shared" si="0"/>
        <v>21083.306666666667</v>
      </c>
      <c r="I7" s="14">
        <f t="shared" si="1"/>
        <v>271.85548023413702</v>
      </c>
      <c r="J7" s="14">
        <f t="shared" si="2"/>
        <v>1.2894347387354974</v>
      </c>
      <c r="K7" s="14">
        <f t="shared" si="3"/>
        <v>21083.306666666667</v>
      </c>
      <c r="L7" s="14">
        <f t="shared" si="4"/>
        <v>21083.306666666667</v>
      </c>
      <c r="M7" s="15">
        <f t="shared" si="4"/>
        <v>21083.306666666667</v>
      </c>
      <c r="N7" s="15">
        <f t="shared" si="4"/>
        <v>21083.306666666667</v>
      </c>
    </row>
    <row r="8" spans="1:16" s="5" customFormat="1" ht="42.75" customHeight="1" x14ac:dyDescent="0.2">
      <c r="A8" s="27">
        <f t="shared" si="5"/>
        <v>4</v>
      </c>
      <c r="B8" s="21" t="s">
        <v>21</v>
      </c>
      <c r="C8" s="23" t="s">
        <v>31</v>
      </c>
      <c r="D8" s="22" t="s">
        <v>32</v>
      </c>
      <c r="E8" s="23">
        <v>17060.47</v>
      </c>
      <c r="F8" s="23">
        <v>16850</v>
      </c>
      <c r="G8" s="23">
        <v>17200</v>
      </c>
      <c r="H8" s="24">
        <f t="shared" si="0"/>
        <v>17036.823333333334</v>
      </c>
      <c r="I8" s="14">
        <f t="shared" si="1"/>
        <v>176.19413620587196</v>
      </c>
      <c r="J8" s="14">
        <f t="shared" si="2"/>
        <v>1.0341959457966554</v>
      </c>
      <c r="K8" s="14">
        <f t="shared" si="3"/>
        <v>17036.823333333334</v>
      </c>
      <c r="L8" s="14">
        <f t="shared" si="4"/>
        <v>17036.823333333334</v>
      </c>
      <c r="M8" s="15">
        <f t="shared" si="4"/>
        <v>17036.823333333334</v>
      </c>
      <c r="N8" s="15">
        <f t="shared" si="4"/>
        <v>17036.823333333334</v>
      </c>
    </row>
    <row r="9" spans="1:16" s="5" customFormat="1" ht="54" customHeight="1" x14ac:dyDescent="0.2">
      <c r="A9" s="27">
        <f t="shared" si="5"/>
        <v>5</v>
      </c>
      <c r="B9" s="21" t="s">
        <v>22</v>
      </c>
      <c r="C9" s="23" t="s">
        <v>31</v>
      </c>
      <c r="D9" s="22" t="s">
        <v>32</v>
      </c>
      <c r="E9" s="23">
        <v>37700</v>
      </c>
      <c r="F9" s="23">
        <v>36860</v>
      </c>
      <c r="G9" s="23">
        <v>37365.07</v>
      </c>
      <c r="H9" s="24">
        <f t="shared" si="0"/>
        <v>37308.356666666667</v>
      </c>
      <c r="I9" s="14">
        <f t="shared" si="1"/>
        <v>422.86203616940281</v>
      </c>
      <c r="J9" s="14">
        <f t="shared" si="2"/>
        <v>1.1334244495073431</v>
      </c>
      <c r="K9" s="14">
        <f t="shared" si="3"/>
        <v>37308.356666666667</v>
      </c>
      <c r="L9" s="14">
        <f t="shared" si="4"/>
        <v>37308.356666666667</v>
      </c>
      <c r="M9" s="15">
        <f t="shared" si="4"/>
        <v>37308.356666666667</v>
      </c>
      <c r="N9" s="15">
        <f t="shared" si="4"/>
        <v>37308.356666666667</v>
      </c>
    </row>
    <row r="10" spans="1:16" s="5" customFormat="1" ht="45.75" customHeight="1" x14ac:dyDescent="0.2">
      <c r="A10" s="27">
        <f t="shared" si="5"/>
        <v>6</v>
      </c>
      <c r="B10" s="21" t="s">
        <v>23</v>
      </c>
      <c r="C10" s="23" t="s">
        <v>31</v>
      </c>
      <c r="D10" s="22" t="s">
        <v>32</v>
      </c>
      <c r="E10" s="23">
        <v>8645.0300000000007</v>
      </c>
      <c r="F10" s="23">
        <v>8540</v>
      </c>
      <c r="G10" s="23">
        <v>8715</v>
      </c>
      <c r="H10" s="24">
        <f t="shared" si="0"/>
        <v>8633.3433333333323</v>
      </c>
      <c r="I10" s="14">
        <f t="shared" si="1"/>
        <v>88.0833902238858</v>
      </c>
      <c r="J10" s="14">
        <f t="shared" si="2"/>
        <v>1.0202697474545683</v>
      </c>
      <c r="K10" s="14">
        <f t="shared" si="3"/>
        <v>8633.3433333333323</v>
      </c>
      <c r="L10" s="14">
        <f t="shared" si="4"/>
        <v>8633.3433333333323</v>
      </c>
      <c r="M10" s="15">
        <f t="shared" si="4"/>
        <v>8633.3433333333323</v>
      </c>
      <c r="N10" s="15">
        <f t="shared" si="4"/>
        <v>8633.3433333333323</v>
      </c>
    </row>
    <row r="11" spans="1:16" s="5" customFormat="1" ht="48.75" customHeight="1" x14ac:dyDescent="0.2">
      <c r="A11" s="27">
        <f t="shared" si="5"/>
        <v>7</v>
      </c>
      <c r="B11" s="21" t="s">
        <v>24</v>
      </c>
      <c r="C11" s="23" t="s">
        <v>31</v>
      </c>
      <c r="D11" s="22" t="s">
        <v>32</v>
      </c>
      <c r="E11" s="23">
        <v>17405</v>
      </c>
      <c r="F11" s="23">
        <v>16965</v>
      </c>
      <c r="G11" s="23">
        <v>17230.080000000002</v>
      </c>
      <c r="H11" s="24">
        <f t="shared" si="0"/>
        <v>17200.026666666668</v>
      </c>
      <c r="I11" s="14">
        <f t="shared" si="1"/>
        <v>221.53420082085157</v>
      </c>
      <c r="J11" s="14">
        <f t="shared" si="2"/>
        <v>1.2879875427762022</v>
      </c>
      <c r="K11" s="14">
        <f t="shared" si="3"/>
        <v>17200.026666666668</v>
      </c>
      <c r="L11" s="14">
        <f t="shared" si="4"/>
        <v>17200.026666666668</v>
      </c>
      <c r="M11" s="15">
        <f t="shared" si="4"/>
        <v>17200.026666666668</v>
      </c>
      <c r="N11" s="15">
        <f t="shared" si="4"/>
        <v>17200.026666666668</v>
      </c>
    </row>
    <row r="12" spans="1:16" s="5" customFormat="1" ht="47.25" customHeight="1" x14ac:dyDescent="0.2">
      <c r="A12" s="27">
        <f t="shared" si="5"/>
        <v>8</v>
      </c>
      <c r="B12" s="21" t="s">
        <v>25</v>
      </c>
      <c r="C12" s="23" t="s">
        <v>31</v>
      </c>
      <c r="D12" s="22" t="s">
        <v>33</v>
      </c>
      <c r="E12" s="23">
        <v>11694.92</v>
      </c>
      <c r="F12" s="23">
        <v>11515</v>
      </c>
      <c r="G12" s="23">
        <v>11815</v>
      </c>
      <c r="H12" s="24">
        <f t="shared" si="0"/>
        <v>11674.973333333333</v>
      </c>
      <c r="I12" s="14">
        <f t="shared" si="1"/>
        <v>150.99139754745414</v>
      </c>
      <c r="J12" s="14">
        <f t="shared" si="2"/>
        <v>1.2932911556753375</v>
      </c>
      <c r="K12" s="14">
        <f t="shared" si="3"/>
        <v>23349.946666666667</v>
      </c>
      <c r="L12" s="14">
        <f t="shared" si="4"/>
        <v>23349.946666666667</v>
      </c>
      <c r="M12" s="15">
        <f t="shared" si="4"/>
        <v>23349.946666666667</v>
      </c>
      <c r="N12" s="15">
        <f t="shared" si="4"/>
        <v>23349.946666666667</v>
      </c>
    </row>
    <row r="13" spans="1:16" s="5" customFormat="1" ht="42" customHeight="1" x14ac:dyDescent="0.2">
      <c r="A13" s="27">
        <f t="shared" si="5"/>
        <v>9</v>
      </c>
      <c r="B13" s="21" t="s">
        <v>26</v>
      </c>
      <c r="C13" s="23" t="s">
        <v>31</v>
      </c>
      <c r="D13" s="22" t="s">
        <v>32</v>
      </c>
      <c r="E13" s="23">
        <v>14345</v>
      </c>
      <c r="F13" s="23">
        <v>13980</v>
      </c>
      <c r="G13" s="23">
        <v>14198.44</v>
      </c>
      <c r="H13" s="24">
        <f t="shared" si="0"/>
        <v>14174.480000000001</v>
      </c>
      <c r="I13" s="14">
        <f t="shared" si="1"/>
        <v>183.67583183424</v>
      </c>
      <c r="J13" s="14">
        <f t="shared" si="2"/>
        <v>1.2958206003623411</v>
      </c>
      <c r="K13" s="14">
        <f t="shared" si="3"/>
        <v>14174.480000000001</v>
      </c>
      <c r="L13" s="14">
        <f t="shared" si="4"/>
        <v>14174.480000000001</v>
      </c>
      <c r="M13" s="15">
        <f t="shared" si="4"/>
        <v>14174.480000000001</v>
      </c>
      <c r="N13" s="15">
        <f t="shared" si="4"/>
        <v>14174.480000000001</v>
      </c>
    </row>
    <row r="14" spans="1:16" s="5" customFormat="1" ht="39.75" customHeight="1" x14ac:dyDescent="0.2">
      <c r="A14" s="27">
        <f t="shared" si="5"/>
        <v>10</v>
      </c>
      <c r="B14" s="21" t="s">
        <v>27</v>
      </c>
      <c r="C14" s="23" t="s">
        <v>31</v>
      </c>
      <c r="D14" s="22" t="s">
        <v>32</v>
      </c>
      <c r="E14" s="23">
        <v>8023.42</v>
      </c>
      <c r="F14" s="23">
        <v>7890</v>
      </c>
      <c r="G14" s="23">
        <v>8110</v>
      </c>
      <c r="H14" s="24">
        <f t="shared" si="0"/>
        <v>8007.8066666666664</v>
      </c>
      <c r="I14" s="14">
        <f t="shared" si="1"/>
        <v>110.82793931736408</v>
      </c>
      <c r="J14" s="14">
        <f t="shared" si="2"/>
        <v>1.3839986894126326</v>
      </c>
      <c r="K14" s="14">
        <f t="shared" si="3"/>
        <v>8007.8066666666664</v>
      </c>
      <c r="L14" s="14">
        <f t="shared" si="4"/>
        <v>8007.8066666666664</v>
      </c>
      <c r="M14" s="15">
        <f t="shared" si="4"/>
        <v>8007.8066666666664</v>
      </c>
      <c r="N14" s="15">
        <f t="shared" si="4"/>
        <v>8007.8066666666664</v>
      </c>
    </row>
    <row r="15" spans="1:16" s="5" customFormat="1" ht="46.5" customHeight="1" x14ac:dyDescent="0.2">
      <c r="A15" s="27">
        <f t="shared" si="5"/>
        <v>11</v>
      </c>
      <c r="B15" s="21" t="s">
        <v>28</v>
      </c>
      <c r="C15" s="23" t="s">
        <v>31</v>
      </c>
      <c r="D15" s="22" t="s">
        <v>32</v>
      </c>
      <c r="E15" s="23">
        <v>8710</v>
      </c>
      <c r="F15" s="23">
        <v>8490</v>
      </c>
      <c r="G15" s="23">
        <v>8622.24</v>
      </c>
      <c r="H15" s="24">
        <f t="shared" si="0"/>
        <v>8607.413333333332</v>
      </c>
      <c r="I15" s="14">
        <f t="shared" si="1"/>
        <v>110.7468849825282</v>
      </c>
      <c r="J15" s="14">
        <f t="shared" si="2"/>
        <v>1.2866453682855734</v>
      </c>
      <c r="K15" s="14">
        <f t="shared" si="3"/>
        <v>8607.413333333332</v>
      </c>
      <c r="L15" s="14">
        <f t="shared" si="4"/>
        <v>8607.413333333332</v>
      </c>
      <c r="M15" s="15">
        <f t="shared" si="4"/>
        <v>8607.413333333332</v>
      </c>
      <c r="N15" s="15">
        <f t="shared" si="4"/>
        <v>8607.413333333332</v>
      </c>
    </row>
    <row r="16" spans="1:16" s="5" customFormat="1" ht="46.5" customHeight="1" x14ac:dyDescent="0.2">
      <c r="A16" s="27">
        <f t="shared" si="5"/>
        <v>12</v>
      </c>
      <c r="B16" s="21" t="s">
        <v>29</v>
      </c>
      <c r="C16" s="23" t="s">
        <v>31</v>
      </c>
      <c r="D16" s="22" t="s">
        <v>32</v>
      </c>
      <c r="E16" s="23">
        <v>4251.1099999999997</v>
      </c>
      <c r="F16" s="23">
        <v>4200</v>
      </c>
      <c r="G16" s="23">
        <v>4285</v>
      </c>
      <c r="H16" s="24">
        <f t="shared" si="0"/>
        <v>4245.37</v>
      </c>
      <c r="I16" s="14">
        <f t="shared" si="1"/>
        <v>42.789726570755256</v>
      </c>
      <c r="J16" s="14">
        <f t="shared" si="2"/>
        <v>1.0079151303833414</v>
      </c>
      <c r="K16" s="14">
        <f t="shared" si="3"/>
        <v>4245.37</v>
      </c>
      <c r="L16" s="14">
        <f t="shared" si="4"/>
        <v>4245.37</v>
      </c>
      <c r="M16" s="15">
        <f t="shared" si="4"/>
        <v>4245.37</v>
      </c>
      <c r="N16" s="15">
        <f t="shared" si="4"/>
        <v>4245.37</v>
      </c>
    </row>
    <row r="17" spans="1:111" s="5" customFormat="1" ht="44.25" customHeight="1" x14ac:dyDescent="0.2">
      <c r="A17" s="27">
        <f t="shared" si="5"/>
        <v>13</v>
      </c>
      <c r="B17" s="21" t="s">
        <v>30</v>
      </c>
      <c r="C17" s="23" t="s">
        <v>31</v>
      </c>
      <c r="D17" s="22" t="s">
        <v>33</v>
      </c>
      <c r="E17" s="23">
        <v>7465</v>
      </c>
      <c r="F17" s="23">
        <v>7290</v>
      </c>
      <c r="G17" s="23">
        <v>7394.9</v>
      </c>
      <c r="H17" s="24">
        <f t="shared" si="0"/>
        <v>7383.3</v>
      </c>
      <c r="I17" s="14">
        <f t="shared" si="1"/>
        <v>88.074797757360741</v>
      </c>
      <c r="J17" s="14">
        <f t="shared" si="2"/>
        <v>1.1928920368583253</v>
      </c>
      <c r="K17" s="14">
        <f t="shared" si="3"/>
        <v>14766.6</v>
      </c>
      <c r="L17" s="14">
        <f t="shared" si="4"/>
        <v>14766.6</v>
      </c>
      <c r="M17" s="15">
        <f t="shared" si="4"/>
        <v>14766.6</v>
      </c>
      <c r="N17" s="15">
        <f t="shared" si="4"/>
        <v>14766.6</v>
      </c>
    </row>
    <row r="18" spans="1:111" s="5" customFormat="1" ht="60.75" customHeight="1" x14ac:dyDescent="0.2">
      <c r="A18" s="27">
        <f t="shared" si="5"/>
        <v>14</v>
      </c>
      <c r="B18" s="21" t="s">
        <v>37</v>
      </c>
      <c r="C18" s="23" t="s">
        <v>31</v>
      </c>
      <c r="D18" s="22" t="s">
        <v>32</v>
      </c>
      <c r="E18" s="23">
        <v>4934.2700000000004</v>
      </c>
      <c r="F18" s="23">
        <v>4860</v>
      </c>
      <c r="G18" s="23">
        <v>4980</v>
      </c>
      <c r="H18" s="24">
        <f t="shared" si="0"/>
        <v>4924.7566666666671</v>
      </c>
      <c r="I18" s="14">
        <f t="shared" si="1"/>
        <v>60.563005484646631</v>
      </c>
      <c r="J18" s="14">
        <f t="shared" si="2"/>
        <v>1.2297664551543992</v>
      </c>
      <c r="K18" s="14">
        <f t="shared" si="3"/>
        <v>4924.7566666666671</v>
      </c>
      <c r="L18" s="14">
        <f t="shared" si="4"/>
        <v>4924.7566666666671</v>
      </c>
      <c r="M18" s="15">
        <f t="shared" si="4"/>
        <v>4924.7566666666671</v>
      </c>
      <c r="N18" s="15">
        <f t="shared" si="4"/>
        <v>4924.7566666666671</v>
      </c>
    </row>
    <row r="19" spans="1:111" s="8" customFormat="1" ht="28.5" customHeight="1" x14ac:dyDescent="0.2">
      <c r="A19" s="42" t="s">
        <v>11</v>
      </c>
      <c r="B19" s="43"/>
      <c r="C19" s="20"/>
      <c r="D19" s="12"/>
      <c r="E19" s="26"/>
      <c r="F19" s="26"/>
      <c r="G19" s="26"/>
      <c r="H19" s="11"/>
      <c r="I19" s="11"/>
      <c r="J19" s="11"/>
      <c r="K19" s="11"/>
      <c r="L19" s="11"/>
      <c r="M19" s="11"/>
      <c r="N19" s="16">
        <f>SUM(N5:N18)</f>
        <v>200875.77000000002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</row>
    <row r="20" spans="1:111" s="18" customFormat="1" ht="33.75" customHeight="1" x14ac:dyDescent="0.25">
      <c r="A20" s="32" t="s">
        <v>35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17"/>
    </row>
    <row r="21" spans="1:111" s="19" customFormat="1" ht="14.25" customHeight="1" x14ac:dyDescent="0.2"/>
    <row r="22" spans="1:111" s="19" customFormat="1" x14ac:dyDescent="0.2">
      <c r="A22" s="28"/>
      <c r="B22" s="31" t="s">
        <v>17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11" s="19" customFormat="1" x14ac:dyDescent="0.2">
      <c r="A23" s="29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1:111" s="19" customFormat="1" x14ac:dyDescent="0.2">
      <c r="A24" s="29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11" s="19" customFormat="1" x14ac:dyDescent="0.2">
      <c r="A25" s="29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11" s="19" customFormat="1" ht="4.5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</sheetData>
  <mergeCells count="13">
    <mergeCell ref="A22:A26"/>
    <mergeCell ref="B22:O26"/>
    <mergeCell ref="A20:N20"/>
    <mergeCell ref="H1:N1"/>
    <mergeCell ref="A2:N2"/>
    <mergeCell ref="A3:A4"/>
    <mergeCell ref="B3:B4"/>
    <mergeCell ref="H3:J3"/>
    <mergeCell ref="D3:D4"/>
    <mergeCell ref="K3:N3"/>
    <mergeCell ref="E3:G3"/>
    <mergeCell ref="A19:B19"/>
    <mergeCell ref="C3:C4"/>
  </mergeCells>
  <phoneticPr fontId="3" type="noConversion"/>
  <pageMargins left="0.31496062992125984" right="0.11811023622047245" top="0.15748031496062992" bottom="0.15748031496062992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Приложение1</vt:lpstr>
      <vt:lpstr>Приложение1!Область_печати</vt:lpstr>
    </vt:vector>
  </TitlesOfParts>
  <Company>ГУЗ ВО Бюро судебно-медицинской экспертизы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Экономист</cp:lastModifiedBy>
  <cp:lastPrinted>2024-01-12T11:20:20Z</cp:lastPrinted>
  <dcterms:created xsi:type="dcterms:W3CDTF">2013-03-13T05:39:06Z</dcterms:created>
  <dcterms:modified xsi:type="dcterms:W3CDTF">2024-05-23T10:11:49Z</dcterms:modified>
</cp:coreProperties>
</file>