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Инна П\ЗАКУПКИ 2024 год\КДЛ-НАБОР реагентов для анализатора ЭРБА\на сайт\"/>
    </mc:Choice>
  </mc:AlternateContent>
  <xr:revisionPtr revIDLastSave="0" documentId="13_ncr:1_{5D7F6C5D-51F8-4011-BBFA-52D175046E42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Приложение1" sheetId="4" r:id="rId1"/>
  </sheets>
  <definedNames>
    <definedName name="_xlnm.Print_Area" localSheetId="0">Приложение1!$A$1:$N$52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N8" i="4" l="1"/>
  <c r="N9" i="4"/>
  <c r="N10" i="4"/>
  <c r="N11" i="4"/>
  <c r="N12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M8" i="4"/>
  <c r="M9" i="4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L8" i="4"/>
  <c r="L9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K43" i="4"/>
  <c r="K8" i="4"/>
  <c r="K9" i="4"/>
  <c r="K10" i="4"/>
  <c r="K11" i="4"/>
  <c r="K12" i="4"/>
  <c r="K13" i="4"/>
  <c r="K14" i="4"/>
  <c r="K15" i="4"/>
  <c r="K16" i="4"/>
  <c r="K17" i="4"/>
  <c r="K18" i="4"/>
  <c r="K19" i="4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35" i="4"/>
  <c r="K36" i="4"/>
  <c r="K37" i="4"/>
  <c r="K38" i="4"/>
  <c r="K39" i="4"/>
  <c r="K40" i="4"/>
  <c r="K41" i="4"/>
  <c r="K42" i="4"/>
  <c r="J8" i="4"/>
  <c r="J9" i="4"/>
  <c r="J10" i="4"/>
  <c r="J11" i="4"/>
  <c r="J12" i="4"/>
  <c r="J13" i="4"/>
  <c r="J14" i="4"/>
  <c r="J15" i="4"/>
  <c r="J16" i="4"/>
  <c r="J17" i="4"/>
  <c r="J18" i="4"/>
  <c r="J19" i="4"/>
  <c r="J20" i="4"/>
  <c r="J21" i="4"/>
  <c r="J22" i="4"/>
  <c r="J23" i="4"/>
  <c r="J24" i="4"/>
  <c r="J25" i="4"/>
  <c r="J26" i="4"/>
  <c r="J27" i="4"/>
  <c r="J28" i="4"/>
  <c r="J29" i="4"/>
  <c r="J30" i="4"/>
  <c r="J31" i="4"/>
  <c r="J32" i="4"/>
  <c r="J33" i="4"/>
  <c r="J34" i="4"/>
  <c r="J35" i="4"/>
  <c r="J36" i="4"/>
  <c r="J37" i="4"/>
  <c r="J38" i="4"/>
  <c r="J39" i="4"/>
  <c r="J40" i="4"/>
  <c r="J41" i="4"/>
  <c r="J42" i="4"/>
  <c r="J43" i="4"/>
  <c r="I8" i="4"/>
  <c r="I9" i="4"/>
  <c r="I10" i="4"/>
  <c r="I11" i="4"/>
  <c r="I12" i="4"/>
  <c r="I13" i="4"/>
  <c r="I14" i="4"/>
  <c r="I15" i="4"/>
  <c r="I16" i="4"/>
  <c r="I17" i="4"/>
  <c r="I18" i="4"/>
  <c r="I19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3" i="4"/>
  <c r="I34" i="4"/>
  <c r="I35" i="4"/>
  <c r="I36" i="4"/>
  <c r="I37" i="4"/>
  <c r="I38" i="4"/>
  <c r="I39" i="4"/>
  <c r="I40" i="4"/>
  <c r="I41" i="4"/>
  <c r="I42" i="4"/>
  <c r="I43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A38" i="4"/>
  <c r="A39" i="4" s="1"/>
  <c r="A40" i="4" s="1"/>
  <c r="A41" i="4" s="1"/>
  <c r="A42" i="4" s="1"/>
  <c r="A43" i="4" s="1"/>
  <c r="H6" i="4" l="1"/>
  <c r="I6" i="4" s="1"/>
  <c r="H7" i="4"/>
  <c r="I7" i="4" s="1"/>
  <c r="K7" i="4" l="1"/>
  <c r="L7" i="4" s="1"/>
  <c r="M7" i="4" s="1"/>
  <c r="N7" i="4" s="1"/>
  <c r="J7" i="4"/>
  <c r="A6" i="4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H5" i="4" l="1"/>
  <c r="K6" i="4" l="1"/>
  <c r="L6" i="4" s="1"/>
  <c r="M6" i="4" s="1"/>
  <c r="N6" i="4" s="1"/>
  <c r="J6" i="4" l="1"/>
  <c r="K5" i="4" l="1"/>
  <c r="L5" i="4" s="1"/>
  <c r="M5" i="4" s="1"/>
  <c r="N5" i="4" l="1"/>
  <c r="N44" i="4" s="1"/>
  <c r="I5" i="4"/>
  <c r="J5" i="4" s="1"/>
</calcChain>
</file>

<file path=xl/sharedStrings.xml><?xml version="1.0" encoding="utf-8"?>
<sst xmlns="http://schemas.openxmlformats.org/spreadsheetml/2006/main" count="137" uniqueCount="63">
  <si>
    <t>Кол-во</t>
  </si>
  <si>
    <t>№</t>
  </si>
  <si>
    <t>Наименование предмета контракта</t>
  </si>
  <si>
    <t xml:space="preserve">Средняя арифметическая цена за единицу     &lt;ц&gt; </t>
  </si>
  <si>
    <t>Среднее квадратичное отклонение</t>
  </si>
  <si>
    <r>
      <t xml:space="preserve">коэффициент вариации цен V (%)           </t>
    </r>
    <r>
      <rPr>
        <i/>
        <sz val="10"/>
        <color indexed="8"/>
        <rFont val="Times New Roman"/>
        <family val="1"/>
        <charset val="204"/>
      </rPr>
      <t xml:space="preserve">         (не должен превышать 33%)</t>
    </r>
  </si>
  <si>
    <t>Цена за единицу изм. (руб.)</t>
  </si>
  <si>
    <t>Цена за единицу изм. с округлением (вниз) до сотых долей после запятой (руб.)</t>
  </si>
  <si>
    <t>Н(М)ЦК определяемая методом сопоставимых рыночных цен (анализа рынка)*</t>
  </si>
  <si>
    <t>Однородность совокупности значений выявленных цен, используемых в расчете Н(М)ЦК</t>
  </si>
  <si>
    <t>Н(М)ЦК контракта с учетом округления цены за единицу (руб.)</t>
  </si>
  <si>
    <r>
      <rPr>
        <b/>
        <sz val="10"/>
        <color indexed="8"/>
        <rFont val="Times New Roman"/>
        <family val="1"/>
        <charset val="204"/>
      </rPr>
      <t>Расчет Н(М)ЦК по формуле</t>
    </r>
    <r>
      <rPr>
        <sz val="10"/>
        <color indexed="8"/>
        <rFont val="Times New Roman"/>
        <family val="1"/>
        <charset val="204"/>
      </rPr>
      <t xml:space="preserve">                                                    v - количество (объем) закупаемого товара (работы, услуги);
n - количество значений, используемых в расчете;
i - номер источника ценовой информации;
     - цена единицы</t>
    </r>
  </si>
  <si>
    <t xml:space="preserve">Источник информации о цене </t>
  </si>
  <si>
    <t>Коммерческое предложение 1</t>
  </si>
  <si>
    <t>Коммерческое предложение 2</t>
  </si>
  <si>
    <t>Коммерческое предложение 3</t>
  </si>
  <si>
    <t xml:space="preserve">     Метод сопоставимых рыночных цен (анализа рынка) - с использованием  коммерческих предложенийМетодические рекомендации по определению начальных (максимальных) цен договоров при проведении закупок товаров, работ, услуг для нужд ЧУЗ ОАО «РЖД», утвержденные приказом  Центральной дирекции здравоохранения  от 06.12.2019 №ЦДЗ-281П.4 Методических рекомендаций по определению начальных (максимальных_ цен договоров, утверждённый распоряжением ОАО «РЖД» от 01.09.2016 №1802р.</t>
  </si>
  <si>
    <t>Ед.измерения</t>
  </si>
  <si>
    <t xml:space="preserve">Обоснование начальной (максимальной) цены контракта-номер закупки-24080305001 </t>
  </si>
  <si>
    <t>Набор реагентов д/анализатора ERBA триглицериды №1 арт.XSYS0041</t>
  </si>
  <si>
    <t>Набор реагентов д/анализатора ERBA мочевина №1 арт. XSYS0020</t>
  </si>
  <si>
    <t>Набор реагентов д/анализатора ERBA мочевая кислота №1 арт.XSYS0042</t>
  </si>
  <si>
    <t>Набор реагентов д/анализатора ERBA щелочная фосфатаза №1 арт.XSYS0002</t>
  </si>
  <si>
    <t>Набор реагентов д/анализатора ERBA АЛТ/ГПТ №1 арт. XSYS0017</t>
  </si>
  <si>
    <t>Набор реагентов д/анализатора ERBA АСТ/ГОТ №1 арт. XSYS0016</t>
  </si>
  <si>
    <t>Набор реагентов д/анализатора ERBA амилаза №1 арт.XSYS0003</t>
  </si>
  <si>
    <t>Набор реагентов д/анализатора ERBA ГГТ №1 XSYS0011</t>
  </si>
  <si>
    <t>Набор реагентов д/анализатора ERBA ЛДГ №1 арт.XSYS0013</t>
  </si>
  <si>
    <t>Набор реагентов 100мл д/анализатора биохимич. ERBA XL д/опред. креатинкиназы 440 опр. №1 XSYS0022</t>
  </si>
  <si>
    <t>Набор реагентов д/анализатора ERBA креатинкиназа-МВ арт. XSYS0029</t>
  </si>
  <si>
    <t>Набор реагентов д/анализатора ERBA кальций №1 арт.XSYS0007</t>
  </si>
  <si>
    <t>Набор реагентов д/анализатора ERBA железо №1 арт.XSYS0049</t>
  </si>
  <si>
    <t>Набор реагентов д/анализатора ERBA фосфор арт. XSYS0015</t>
  </si>
  <si>
    <t>СРБ  XSYS0047</t>
  </si>
  <si>
    <t>Набор реагентов д/анализатора ERBA гемоглобин гликолиз.HbA1 №1 арт. XSYS0096 ( R1: 2x21ml, R2: 2x8ml, R3: 3x50 ml)</t>
  </si>
  <si>
    <t>Набор реагентов д/анализатора ERBA мультикалибратор XL №1 арт.XSYS0034</t>
  </si>
  <si>
    <t>Набор реагентов д/анализатора ERBA калибратор ЛПВП/ЛПНП №1 арт.XSYS0061</t>
  </si>
  <si>
    <t>Калибратор высокий для СРБ  XSYS0053</t>
  </si>
  <si>
    <t>Набор калибраторов  д/анализатора ERBA гемоглобин гликолиз.HbA1 №1 арт. XSYS0097</t>
  </si>
  <si>
    <t>Набор реагентов д/анализатора ERBA норма №1 арт.BLT00080</t>
  </si>
  <si>
    <t>Набор реагентов д/анализатора ERBA паталогия №1 арт.BLT00081</t>
  </si>
  <si>
    <t>Контроль низкий  д/анализатора ERBA гемоглобин гликолиз.HbA1 №1 арт. XSYS0098</t>
  </si>
  <si>
    <t>Контроль высокий  д/анализатора ERBA гемоглобин гликолиз.HbA1 №1 арт. XSYS0099</t>
  </si>
  <si>
    <t>Мультиконтроль (уровень 1) ERBA BLT20034</t>
  </si>
  <si>
    <t>Мультиконтроль (уровень 2) ERBA BLT20035</t>
  </si>
  <si>
    <t>Раствор промывочный для проточной кюветы д/анализатора ERBA №1 арт.XSYS0066</t>
  </si>
  <si>
    <t>Чашечки для образцов д/анализатора ERBA 3 мл №500 арт.50006731</t>
  </si>
  <si>
    <t>Раствор промывочный XL д/анализатора ERBA №1 арт.XSYS0082</t>
  </si>
  <si>
    <t>Набор игл для КОБАС ИНТЕГРА 400 №28078165001. 2 шт.</t>
  </si>
  <si>
    <t xml:space="preserve">Набор реагентов д/анализатора ERBA альбумин №1 </t>
  </si>
  <si>
    <t xml:space="preserve">Набор реагентов д/анализатора ERBA билирубин прямой №1 </t>
  </si>
  <si>
    <t xml:space="preserve">Набор реагентов д/анализатора ERBA билирубин общий №1 </t>
  </si>
  <si>
    <t xml:space="preserve">Набор реагентов д/анализатора ERBA креатинин №1 </t>
  </si>
  <si>
    <t xml:space="preserve">Набор реагентов д/анализатора ERBA глюкоза №1 </t>
  </si>
  <si>
    <t xml:space="preserve">Набор реагентов д/анализатора ERBA холестерин №1 </t>
  </si>
  <si>
    <t xml:space="preserve">Набор реагентов д/анализатора ERBA ЛПВП холестерин №1 </t>
  </si>
  <si>
    <t xml:space="preserve">Набор реагентов д/анализатора ERBA ЛПНП холестерин №1 </t>
  </si>
  <si>
    <t xml:space="preserve">Набор реагентов д/анализатора ERBA белок общий №1 </t>
  </si>
  <si>
    <t>шт</t>
  </si>
  <si>
    <t>1</t>
  </si>
  <si>
    <t>4</t>
  </si>
  <si>
    <t>2</t>
  </si>
  <si>
    <t>В результате проведенного расчета Н(М)ЦК, ЦКЕП контракта составила, руб.: 594375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</si>
</sst>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₽&quot;_-;\-* #,##0.00\ &quot;₽&quot;_-;_-* &quot;-&quot;??\ &quot;₽&quot;_-;_-@_-"/>
    <numFmt numFmtId="164" formatCode="0.000;[Red]\-0.000"/>
    <numFmt numFmtId="165" formatCode="0.0"/>
  </numFmts>
  <fonts count="14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8"/>
      <name val="Arial"/>
      <family val="2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0" fillId="0" borderId="0" applyFont="0" applyFill="0" applyBorder="0" applyAlignment="0" applyProtection="0"/>
    <xf numFmtId="0" fontId="12" fillId="0" borderId="0"/>
  </cellStyleXfs>
  <cellXfs count="4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vertical="center"/>
    </xf>
    <xf numFmtId="0" fontId="1" fillId="2" borderId="0" xfId="0" applyFont="1" applyFill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" fillId="3" borderId="0" xfId="0" applyFont="1" applyFill="1"/>
    <xf numFmtId="0" fontId="2" fillId="2" borderId="1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/>
    </xf>
    <xf numFmtId="0" fontId="1" fillId="0" borderId="0" xfId="0" applyFont="1" applyFill="1"/>
    <xf numFmtId="4" fontId="4" fillId="2" borderId="1" xfId="0" applyNumberFormat="1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7" fillId="0" borderId="0" xfId="0" applyFont="1"/>
    <xf numFmtId="0" fontId="2" fillId="0" borderId="8" xfId="0" applyFont="1" applyBorder="1" applyAlignment="1">
      <alignment horizontal="center" vertical="top" wrapText="1"/>
    </xf>
    <xf numFmtId="44" fontId="1" fillId="0" borderId="0" xfId="1" applyFont="1" applyAlignment="1">
      <alignment horizontal="center"/>
    </xf>
    <xf numFmtId="0" fontId="5" fillId="2" borderId="7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2" fontId="9" fillId="0" borderId="1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3" fontId="5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3" fillId="0" borderId="1" xfId="2" applyNumberFormat="1" applyFont="1" applyBorder="1" applyAlignment="1">
      <alignment horizontal="center" vertical="top" wrapText="1"/>
    </xf>
    <xf numFmtId="164" fontId="13" fillId="0" borderId="1" xfId="2" applyNumberFormat="1" applyFont="1" applyBorder="1" applyAlignment="1">
      <alignment horizontal="center" vertical="top"/>
    </xf>
    <xf numFmtId="165" fontId="9" fillId="0" borderId="1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/>
    </xf>
    <xf numFmtId="0" fontId="0" fillId="0" borderId="0" xfId="0" applyAlignment="1">
      <alignment horizontal="right" wrapText="1"/>
    </xf>
    <xf numFmtId="0" fontId="0" fillId="0" borderId="0" xfId="0" applyAlignment="1">
      <alignment horizontal="right"/>
    </xf>
    <xf numFmtId="0" fontId="5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center" vertical="center" wrapText="1"/>
    </xf>
  </cellXfs>
  <cellStyles count="3">
    <cellStyle name="Денежный" xfId="1" builtinId="4"/>
    <cellStyle name="Обычный" xfId="0" builtinId="0"/>
    <cellStyle name="Обычный_Приложение1" xfId="2" xr:uid="{BAC38A2C-D573-4914-A7FC-53C22876CC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4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3</xdr:row>
      <xdr:rowOff>952500</xdr:rowOff>
    </xdr:from>
    <xdr:to>
      <xdr:col>10</xdr:col>
      <xdr:colOff>0</xdr:colOff>
      <xdr:row>3</xdr:row>
      <xdr:rowOff>1304925</xdr:rowOff>
    </xdr:to>
    <xdr:pic>
      <xdr:nvPicPr>
        <xdr:cNvPr id="2049" name="Picture 1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87025" y="4191000"/>
          <a:ext cx="93345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19050</xdr:colOff>
      <xdr:row>3</xdr:row>
      <xdr:rowOff>923925</xdr:rowOff>
    </xdr:from>
    <xdr:to>
      <xdr:col>8</xdr:col>
      <xdr:colOff>1019175</xdr:colOff>
      <xdr:row>3</xdr:row>
      <xdr:rowOff>1362075</xdr:rowOff>
    </xdr:to>
    <xdr:pic>
      <xdr:nvPicPr>
        <xdr:cNvPr id="2050" name="Picture 2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458325" y="4162425"/>
          <a:ext cx="100012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19050</xdr:colOff>
      <xdr:row>3</xdr:row>
      <xdr:rowOff>1600200</xdr:rowOff>
    </xdr:from>
    <xdr:to>
      <xdr:col>10</xdr:col>
      <xdr:colOff>1504950</xdr:colOff>
      <xdr:row>3</xdr:row>
      <xdr:rowOff>1962150</xdr:rowOff>
    </xdr:to>
    <xdr:pic>
      <xdr:nvPicPr>
        <xdr:cNvPr id="2051" name="Picture 5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1439525" y="4838700"/>
          <a:ext cx="14859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266700</xdr:colOff>
      <xdr:row>3</xdr:row>
      <xdr:rowOff>1400175</xdr:rowOff>
    </xdr:from>
    <xdr:to>
      <xdr:col>10</xdr:col>
      <xdr:colOff>419100</xdr:colOff>
      <xdr:row>3</xdr:row>
      <xdr:rowOff>1628775</xdr:rowOff>
    </xdr:to>
    <xdr:pic>
      <xdr:nvPicPr>
        <xdr:cNvPr id="2052" name="Picture 6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1687175" y="4638675"/>
          <a:ext cx="1524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C65"/>
  <sheetViews>
    <sheetView tabSelected="1" topLeftCell="A43" zoomScaleNormal="100" zoomScaleSheetLayoutView="100" workbookViewId="0">
      <selection activeCell="G59" sqref="G59"/>
    </sheetView>
  </sheetViews>
  <sheetFormatPr defaultColWidth="9.140625" defaultRowHeight="12.75" x14ac:dyDescent="0.2"/>
  <cols>
    <col min="1" max="1" width="5.140625" style="1" customWidth="1"/>
    <col min="2" max="2" width="36.7109375" style="3" customWidth="1"/>
    <col min="3" max="3" width="13.28515625" style="3" customWidth="1"/>
    <col min="4" max="4" width="12.5703125" style="5" customWidth="1"/>
    <col min="5" max="5" width="14.85546875" style="5" customWidth="1"/>
    <col min="6" max="7" width="14.42578125" style="5" customWidth="1"/>
    <col min="8" max="8" width="15.28515625" style="5" customWidth="1"/>
    <col min="9" max="9" width="15.42578125" style="5" customWidth="1"/>
    <col min="10" max="10" width="14.28515625" style="9" customWidth="1"/>
    <col min="11" max="11" width="22.7109375" style="5" customWidth="1"/>
    <col min="12" max="12" width="12.85546875" style="5" customWidth="1"/>
    <col min="13" max="13" width="13.42578125" style="5" customWidth="1"/>
    <col min="14" max="14" width="14.140625" style="5" customWidth="1"/>
    <col min="15" max="16384" width="9.140625" style="1"/>
  </cols>
  <sheetData>
    <row r="1" spans="1:14" ht="32.25" customHeight="1" x14ac:dyDescent="0.25">
      <c r="H1" s="34"/>
      <c r="I1" s="35"/>
      <c r="J1" s="35"/>
      <c r="K1" s="35"/>
      <c r="L1" s="35"/>
      <c r="M1" s="35"/>
      <c r="N1" s="35"/>
    </row>
    <row r="2" spans="1:14" ht="27.75" customHeight="1" x14ac:dyDescent="0.2">
      <c r="A2" s="36" t="s">
        <v>18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spans="1:14" ht="39" customHeight="1" x14ac:dyDescent="0.2">
      <c r="A3" s="37" t="s">
        <v>1</v>
      </c>
      <c r="B3" s="37" t="s">
        <v>2</v>
      </c>
      <c r="C3" s="38" t="s">
        <v>17</v>
      </c>
      <c r="D3" s="37" t="s">
        <v>0</v>
      </c>
      <c r="E3" s="41" t="s">
        <v>12</v>
      </c>
      <c r="F3" s="42"/>
      <c r="G3" s="42"/>
      <c r="H3" s="39" t="s">
        <v>9</v>
      </c>
      <c r="I3" s="39"/>
      <c r="J3" s="39"/>
      <c r="K3" s="40" t="s">
        <v>8</v>
      </c>
      <c r="L3" s="40"/>
      <c r="M3" s="40"/>
      <c r="N3" s="40"/>
    </row>
    <row r="4" spans="1:14" ht="159" customHeight="1" x14ac:dyDescent="0.2">
      <c r="A4" s="38"/>
      <c r="B4" s="38"/>
      <c r="C4" s="45"/>
      <c r="D4" s="38"/>
      <c r="E4" s="15" t="s">
        <v>13</v>
      </c>
      <c r="F4" s="15" t="s">
        <v>14</v>
      </c>
      <c r="G4" s="15" t="s">
        <v>15</v>
      </c>
      <c r="H4" s="6" t="s">
        <v>3</v>
      </c>
      <c r="I4" s="6" t="s">
        <v>4</v>
      </c>
      <c r="J4" s="8" t="s">
        <v>5</v>
      </c>
      <c r="K4" s="2" t="s">
        <v>11</v>
      </c>
      <c r="L4" s="6" t="s">
        <v>6</v>
      </c>
      <c r="M4" s="8" t="s">
        <v>7</v>
      </c>
      <c r="N4" s="23" t="s">
        <v>10</v>
      </c>
    </row>
    <row r="5" spans="1:14" s="4" customFormat="1" ht="45.75" customHeight="1" x14ac:dyDescent="0.2">
      <c r="A5" s="21">
        <v>1</v>
      </c>
      <c r="B5" s="26" t="s">
        <v>49</v>
      </c>
      <c r="C5" s="26" t="s">
        <v>58</v>
      </c>
      <c r="D5" s="27" t="s">
        <v>59</v>
      </c>
      <c r="E5" s="25">
        <v>5327.45</v>
      </c>
      <c r="F5" s="22">
        <v>5391.38</v>
      </c>
      <c r="G5" s="20">
        <v>5476.62</v>
      </c>
      <c r="H5" s="11">
        <f t="shared" ref="H5:H43" si="0">(E5+F5+G5)/3</f>
        <v>5398.4833333333336</v>
      </c>
      <c r="I5" s="11">
        <f t="shared" ref="I5:I43" si="1">SQRT(((E5-H5)*(E5-H5)+(F5-H5)*(F5-H5)+(G5-H5)*(G5-H5))/(3-1))</f>
        <v>74.838260491097316</v>
      </c>
      <c r="J5" s="11">
        <f t="shared" ref="J5:J43" si="2">I5/H5*100</f>
        <v>1.3862830700801272</v>
      </c>
      <c r="K5" s="11">
        <f>D5*H5</f>
        <v>5398.4833333333336</v>
      </c>
      <c r="L5" s="11">
        <f>K5</f>
        <v>5398.4833333333336</v>
      </c>
      <c r="M5" s="12">
        <f>L5</f>
        <v>5398.4833333333336</v>
      </c>
      <c r="N5" s="12">
        <f>M5</f>
        <v>5398.4833333333336</v>
      </c>
    </row>
    <row r="6" spans="1:14" s="4" customFormat="1" ht="57" customHeight="1" x14ac:dyDescent="0.2">
      <c r="A6" s="21">
        <f>1+A5</f>
        <v>2</v>
      </c>
      <c r="B6" s="26" t="s">
        <v>50</v>
      </c>
      <c r="C6" s="26" t="s">
        <v>58</v>
      </c>
      <c r="D6" s="27" t="s">
        <v>59</v>
      </c>
      <c r="E6" s="25">
        <v>2782.32</v>
      </c>
      <c r="F6" s="22">
        <v>2812.66</v>
      </c>
      <c r="G6" s="20">
        <v>2853.16</v>
      </c>
      <c r="H6" s="11">
        <f t="shared" si="0"/>
        <v>2816.0466666666666</v>
      </c>
      <c r="I6" s="11">
        <f t="shared" si="1"/>
        <v>35.541223014034323</v>
      </c>
      <c r="J6" s="11">
        <f t="shared" si="2"/>
        <v>1.2620963791095194</v>
      </c>
      <c r="K6" s="11">
        <f t="shared" ref="K6:K43" si="3">D6*H6</f>
        <v>2816.0466666666666</v>
      </c>
      <c r="L6" s="11">
        <f t="shared" ref="L6:N43" si="4">K6</f>
        <v>2816.0466666666666</v>
      </c>
      <c r="M6" s="12">
        <f t="shared" si="4"/>
        <v>2816.0466666666666</v>
      </c>
      <c r="N6" s="12">
        <f t="shared" si="4"/>
        <v>2816.0466666666666</v>
      </c>
    </row>
    <row r="7" spans="1:14" s="4" customFormat="1" ht="58.5" customHeight="1" x14ac:dyDescent="0.2">
      <c r="A7" s="21">
        <f t="shared" ref="A7:A43" si="5">1+A6</f>
        <v>3</v>
      </c>
      <c r="B7" s="26" t="s">
        <v>51</v>
      </c>
      <c r="C7" s="26" t="s">
        <v>58</v>
      </c>
      <c r="D7" s="27" t="s">
        <v>60</v>
      </c>
      <c r="E7" s="25">
        <v>2708.47</v>
      </c>
      <c r="F7" s="22">
        <v>2740.16</v>
      </c>
      <c r="G7" s="20">
        <v>2782.4</v>
      </c>
      <c r="H7" s="11">
        <f t="shared" si="0"/>
        <v>2743.6766666666663</v>
      </c>
      <c r="I7" s="11">
        <f t="shared" si="1"/>
        <v>37.090247145757118</v>
      </c>
      <c r="J7" s="11">
        <f t="shared" si="2"/>
        <v>1.3518446833175359</v>
      </c>
      <c r="K7" s="11">
        <f t="shared" si="3"/>
        <v>10974.706666666665</v>
      </c>
      <c r="L7" s="11">
        <f t="shared" si="4"/>
        <v>10974.706666666665</v>
      </c>
      <c r="M7" s="12">
        <f t="shared" si="4"/>
        <v>10974.706666666665</v>
      </c>
      <c r="N7" s="12">
        <f t="shared" si="4"/>
        <v>10974.706666666665</v>
      </c>
    </row>
    <row r="8" spans="1:14" s="4" customFormat="1" ht="58.5" customHeight="1" x14ac:dyDescent="0.2">
      <c r="A8" s="21">
        <f t="shared" si="5"/>
        <v>4</v>
      </c>
      <c r="B8" s="26" t="s">
        <v>52</v>
      </c>
      <c r="C8" s="26" t="s">
        <v>58</v>
      </c>
      <c r="D8" s="27" t="s">
        <v>61</v>
      </c>
      <c r="E8" s="25">
        <v>6775.32</v>
      </c>
      <c r="F8" s="22">
        <v>6845.5</v>
      </c>
      <c r="G8" s="20">
        <v>6939.71</v>
      </c>
      <c r="H8" s="11">
        <f t="shared" si="0"/>
        <v>6853.5099999999993</v>
      </c>
      <c r="I8" s="11">
        <f t="shared" si="1"/>
        <v>82.487199613031024</v>
      </c>
      <c r="J8" s="11">
        <f t="shared" si="2"/>
        <v>1.203575972210313</v>
      </c>
      <c r="K8" s="11">
        <f t="shared" si="3"/>
        <v>13707.019999999999</v>
      </c>
      <c r="L8" s="11">
        <f t="shared" si="4"/>
        <v>13707.019999999999</v>
      </c>
      <c r="M8" s="12">
        <f t="shared" si="4"/>
        <v>13707.019999999999</v>
      </c>
      <c r="N8" s="12">
        <f t="shared" si="4"/>
        <v>13707.019999999999</v>
      </c>
    </row>
    <row r="9" spans="1:14" s="4" customFormat="1" ht="58.5" customHeight="1" x14ac:dyDescent="0.2">
      <c r="A9" s="21">
        <f t="shared" si="5"/>
        <v>5</v>
      </c>
      <c r="B9" s="26" t="s">
        <v>53</v>
      </c>
      <c r="C9" s="26" t="s">
        <v>58</v>
      </c>
      <c r="D9" s="27" t="s">
        <v>60</v>
      </c>
      <c r="E9" s="25">
        <v>4366.32</v>
      </c>
      <c r="F9" s="22">
        <v>4411.71</v>
      </c>
      <c r="G9" s="20">
        <v>4472.26</v>
      </c>
      <c r="H9" s="11">
        <f t="shared" si="0"/>
        <v>4416.7633333333333</v>
      </c>
      <c r="I9" s="11">
        <f t="shared" si="1"/>
        <v>53.150475382007265</v>
      </c>
      <c r="J9" s="11">
        <f t="shared" si="2"/>
        <v>1.2033806516387324</v>
      </c>
      <c r="K9" s="11">
        <f t="shared" si="3"/>
        <v>17667.053333333333</v>
      </c>
      <c r="L9" s="11">
        <f t="shared" si="4"/>
        <v>17667.053333333333</v>
      </c>
      <c r="M9" s="12">
        <f t="shared" si="4"/>
        <v>17667.053333333333</v>
      </c>
      <c r="N9" s="12">
        <f t="shared" si="4"/>
        <v>17667.053333333333</v>
      </c>
    </row>
    <row r="10" spans="1:14" s="4" customFormat="1" ht="58.5" customHeight="1" x14ac:dyDescent="0.2">
      <c r="A10" s="21">
        <f t="shared" si="5"/>
        <v>6</v>
      </c>
      <c r="B10" s="26" t="s">
        <v>54</v>
      </c>
      <c r="C10" s="26" t="s">
        <v>58</v>
      </c>
      <c r="D10" s="27" t="s">
        <v>60</v>
      </c>
      <c r="E10" s="25">
        <v>8437.7000000000007</v>
      </c>
      <c r="F10" s="22">
        <v>8538.9500000000007</v>
      </c>
      <c r="G10" s="20">
        <v>8673.9599999999991</v>
      </c>
      <c r="H10" s="11">
        <f t="shared" si="0"/>
        <v>8550.2033333333329</v>
      </c>
      <c r="I10" s="11">
        <f t="shared" si="1"/>
        <v>118.53132511422091</v>
      </c>
      <c r="J10" s="11">
        <f t="shared" si="2"/>
        <v>1.3862983193875809</v>
      </c>
      <c r="K10" s="11">
        <f t="shared" si="3"/>
        <v>34200.813333333332</v>
      </c>
      <c r="L10" s="11">
        <f t="shared" si="4"/>
        <v>34200.813333333332</v>
      </c>
      <c r="M10" s="12">
        <f t="shared" si="4"/>
        <v>34200.813333333332</v>
      </c>
      <c r="N10" s="12">
        <f t="shared" si="4"/>
        <v>34200.813333333332</v>
      </c>
    </row>
    <row r="11" spans="1:14" s="4" customFormat="1" ht="58.5" customHeight="1" x14ac:dyDescent="0.2">
      <c r="A11" s="21">
        <f t="shared" si="5"/>
        <v>7</v>
      </c>
      <c r="B11" s="26" t="s">
        <v>55</v>
      </c>
      <c r="C11" s="26" t="s">
        <v>58</v>
      </c>
      <c r="D11" s="27" t="s">
        <v>59</v>
      </c>
      <c r="E11" s="25">
        <v>21796.77</v>
      </c>
      <c r="F11" s="22">
        <v>22058.34</v>
      </c>
      <c r="G11" s="20">
        <v>22407.08</v>
      </c>
      <c r="H11" s="11">
        <f t="shared" si="0"/>
        <v>22087.396666666667</v>
      </c>
      <c r="I11" s="11">
        <f t="shared" si="1"/>
        <v>306.19077620551172</v>
      </c>
      <c r="J11" s="11">
        <f t="shared" si="2"/>
        <v>1.386269196077786</v>
      </c>
      <c r="K11" s="11">
        <f t="shared" si="3"/>
        <v>22087.396666666667</v>
      </c>
      <c r="L11" s="11">
        <f t="shared" si="4"/>
        <v>22087.396666666667</v>
      </c>
      <c r="M11" s="12">
        <f t="shared" si="4"/>
        <v>22087.396666666667</v>
      </c>
      <c r="N11" s="12">
        <f t="shared" si="4"/>
        <v>22087.396666666667</v>
      </c>
    </row>
    <row r="12" spans="1:14" s="4" customFormat="1" ht="58.5" customHeight="1" x14ac:dyDescent="0.2">
      <c r="A12" s="21">
        <f t="shared" si="5"/>
        <v>8</v>
      </c>
      <c r="B12" s="26" t="s">
        <v>56</v>
      </c>
      <c r="C12" s="26" t="s">
        <v>58</v>
      </c>
      <c r="D12" s="27" t="s">
        <v>59</v>
      </c>
      <c r="E12" s="25">
        <v>19372.919999999998</v>
      </c>
      <c r="F12" s="22">
        <v>19605.400000000001</v>
      </c>
      <c r="G12" s="20">
        <v>19915.37</v>
      </c>
      <c r="H12" s="11">
        <f t="shared" si="0"/>
        <v>19631.23</v>
      </c>
      <c r="I12" s="11">
        <f t="shared" si="1"/>
        <v>272.14590259638328</v>
      </c>
      <c r="J12" s="11">
        <f t="shared" si="2"/>
        <v>1.3862906328150773</v>
      </c>
      <c r="K12" s="11">
        <f t="shared" si="3"/>
        <v>19631.23</v>
      </c>
      <c r="L12" s="11">
        <f t="shared" si="4"/>
        <v>19631.23</v>
      </c>
      <c r="M12" s="12">
        <f t="shared" si="4"/>
        <v>19631.23</v>
      </c>
      <c r="N12" s="12">
        <f t="shared" si="4"/>
        <v>19631.23</v>
      </c>
    </row>
    <row r="13" spans="1:14" s="4" customFormat="1" ht="58.5" customHeight="1" x14ac:dyDescent="0.2">
      <c r="A13" s="21">
        <f t="shared" si="5"/>
        <v>9</v>
      </c>
      <c r="B13" s="26" t="s">
        <v>57</v>
      </c>
      <c r="C13" s="26" t="s">
        <v>58</v>
      </c>
      <c r="D13" s="27" t="s">
        <v>61</v>
      </c>
      <c r="E13" s="25">
        <v>4184.82</v>
      </c>
      <c r="F13" s="22">
        <v>4228.33</v>
      </c>
      <c r="G13" s="20">
        <v>4286.3599999999997</v>
      </c>
      <c r="H13" s="11">
        <f t="shared" si="0"/>
        <v>4233.1699999999992</v>
      </c>
      <c r="I13" s="11">
        <f t="shared" si="1"/>
        <v>50.942733534823169</v>
      </c>
      <c r="J13" s="11">
        <f t="shared" si="2"/>
        <v>1.2034180893945479</v>
      </c>
      <c r="K13" s="11">
        <f t="shared" si="3"/>
        <v>8466.3399999999983</v>
      </c>
      <c r="L13" s="11">
        <f t="shared" si="4"/>
        <v>8466.3399999999983</v>
      </c>
      <c r="M13" s="12">
        <f t="shared" si="4"/>
        <v>8466.3399999999983</v>
      </c>
      <c r="N13" s="12">
        <f t="shared" si="4"/>
        <v>8466.3399999999983</v>
      </c>
    </row>
    <row r="14" spans="1:14" s="4" customFormat="1" ht="58.5" customHeight="1" x14ac:dyDescent="0.2">
      <c r="A14" s="21">
        <f t="shared" si="5"/>
        <v>10</v>
      </c>
      <c r="B14" s="26" t="s">
        <v>19</v>
      </c>
      <c r="C14" s="26" t="s">
        <v>58</v>
      </c>
      <c r="D14" s="27" t="s">
        <v>59</v>
      </c>
      <c r="E14" s="25">
        <v>18828.900000000001</v>
      </c>
      <c r="F14" s="22">
        <v>19041.43</v>
      </c>
      <c r="G14" s="20">
        <v>19325.22</v>
      </c>
      <c r="H14" s="11">
        <f t="shared" si="0"/>
        <v>19065.183333333334</v>
      </c>
      <c r="I14" s="11">
        <f t="shared" si="1"/>
        <v>249.01114680538558</v>
      </c>
      <c r="J14" s="11">
        <f t="shared" si="2"/>
        <v>1.3061041294578979</v>
      </c>
      <c r="K14" s="11">
        <f t="shared" si="3"/>
        <v>19065.183333333334</v>
      </c>
      <c r="L14" s="11">
        <f t="shared" si="4"/>
        <v>19065.183333333334</v>
      </c>
      <c r="M14" s="12">
        <f t="shared" si="4"/>
        <v>19065.183333333334</v>
      </c>
      <c r="N14" s="12">
        <f t="shared" si="4"/>
        <v>19065.183333333334</v>
      </c>
    </row>
    <row r="15" spans="1:14" s="4" customFormat="1" ht="58.5" customHeight="1" x14ac:dyDescent="0.2">
      <c r="A15" s="21">
        <f t="shared" si="5"/>
        <v>11</v>
      </c>
      <c r="B15" s="26" t="s">
        <v>20</v>
      </c>
      <c r="C15" s="26" t="s">
        <v>58</v>
      </c>
      <c r="D15" s="27" t="s">
        <v>60</v>
      </c>
      <c r="E15" s="25">
        <v>5071.7</v>
      </c>
      <c r="F15" s="22">
        <v>5124.42</v>
      </c>
      <c r="G15" s="20">
        <v>5194.75</v>
      </c>
      <c r="H15" s="11">
        <f t="shared" si="0"/>
        <v>5130.29</v>
      </c>
      <c r="I15" s="11">
        <f t="shared" si="1"/>
        <v>61.734660442898772</v>
      </c>
      <c r="J15" s="11">
        <f t="shared" si="2"/>
        <v>1.2033366621165427</v>
      </c>
      <c r="K15" s="11">
        <f t="shared" si="3"/>
        <v>20521.16</v>
      </c>
      <c r="L15" s="11">
        <f t="shared" si="4"/>
        <v>20521.16</v>
      </c>
      <c r="M15" s="12">
        <f t="shared" si="4"/>
        <v>20521.16</v>
      </c>
      <c r="N15" s="12">
        <f t="shared" si="4"/>
        <v>20521.16</v>
      </c>
    </row>
    <row r="16" spans="1:14" s="4" customFormat="1" ht="58.5" customHeight="1" x14ac:dyDescent="0.2">
      <c r="A16" s="21">
        <f t="shared" si="5"/>
        <v>12</v>
      </c>
      <c r="B16" s="26" t="s">
        <v>21</v>
      </c>
      <c r="C16" s="26" t="s">
        <v>58</v>
      </c>
      <c r="D16" s="27" t="s">
        <v>59</v>
      </c>
      <c r="E16" s="25">
        <v>8165.45</v>
      </c>
      <c r="F16" s="22">
        <v>8263.44</v>
      </c>
      <c r="G16" s="20">
        <v>8394.08</v>
      </c>
      <c r="H16" s="11">
        <f t="shared" si="0"/>
        <v>8274.3233333333337</v>
      </c>
      <c r="I16" s="11">
        <f t="shared" si="1"/>
        <v>114.70289635982755</v>
      </c>
      <c r="J16" s="11">
        <f t="shared" si="2"/>
        <v>1.3862510774475523</v>
      </c>
      <c r="K16" s="11">
        <f t="shared" si="3"/>
        <v>8274.3233333333337</v>
      </c>
      <c r="L16" s="11">
        <f t="shared" si="4"/>
        <v>8274.3233333333337</v>
      </c>
      <c r="M16" s="12">
        <f t="shared" si="4"/>
        <v>8274.3233333333337</v>
      </c>
      <c r="N16" s="12">
        <f t="shared" si="4"/>
        <v>8274.3233333333337</v>
      </c>
    </row>
    <row r="17" spans="1:14" s="4" customFormat="1" ht="58.5" customHeight="1" x14ac:dyDescent="0.2">
      <c r="A17" s="21">
        <f t="shared" si="5"/>
        <v>13</v>
      </c>
      <c r="B17" s="26" t="s">
        <v>22</v>
      </c>
      <c r="C17" s="26" t="s">
        <v>58</v>
      </c>
      <c r="D17" s="27" t="s">
        <v>61</v>
      </c>
      <c r="E17" s="25">
        <v>2330.62</v>
      </c>
      <c r="F17" s="22">
        <v>2354.85</v>
      </c>
      <c r="G17" s="20">
        <v>2387.17</v>
      </c>
      <c r="H17" s="11">
        <f t="shared" si="0"/>
        <v>2357.5466666666666</v>
      </c>
      <c r="I17" s="11">
        <f t="shared" si="1"/>
        <v>28.371281841561878</v>
      </c>
      <c r="J17" s="11">
        <f t="shared" si="2"/>
        <v>1.2034239764032333</v>
      </c>
      <c r="K17" s="11">
        <f t="shared" si="3"/>
        <v>4715.0933333333332</v>
      </c>
      <c r="L17" s="11">
        <f t="shared" si="4"/>
        <v>4715.0933333333332</v>
      </c>
      <c r="M17" s="12">
        <f t="shared" si="4"/>
        <v>4715.0933333333332</v>
      </c>
      <c r="N17" s="12">
        <f t="shared" si="4"/>
        <v>4715.0933333333332</v>
      </c>
    </row>
    <row r="18" spans="1:14" s="4" customFormat="1" ht="58.5" customHeight="1" x14ac:dyDescent="0.2">
      <c r="A18" s="21">
        <f t="shared" si="5"/>
        <v>14</v>
      </c>
      <c r="B18" s="26" t="s">
        <v>23</v>
      </c>
      <c r="C18" s="26" t="s">
        <v>58</v>
      </c>
      <c r="D18" s="27" t="s">
        <v>60</v>
      </c>
      <c r="E18" s="25">
        <v>6321.57</v>
      </c>
      <c r="F18" s="22">
        <v>6388.62</v>
      </c>
      <c r="G18" s="20">
        <v>6477.88</v>
      </c>
      <c r="H18" s="11">
        <f t="shared" si="0"/>
        <v>6396.0233333333335</v>
      </c>
      <c r="I18" s="11">
        <f t="shared" si="1"/>
        <v>78.417542892731376</v>
      </c>
      <c r="J18" s="11">
        <f t="shared" si="2"/>
        <v>1.2260359102202261</v>
      </c>
      <c r="K18" s="11">
        <f t="shared" si="3"/>
        <v>25584.093333333334</v>
      </c>
      <c r="L18" s="11">
        <f t="shared" si="4"/>
        <v>25584.093333333334</v>
      </c>
      <c r="M18" s="12">
        <f t="shared" si="4"/>
        <v>25584.093333333334</v>
      </c>
      <c r="N18" s="12">
        <f t="shared" si="4"/>
        <v>25584.093333333334</v>
      </c>
    </row>
    <row r="19" spans="1:14" s="4" customFormat="1" ht="58.5" customHeight="1" x14ac:dyDescent="0.2">
      <c r="A19" s="21">
        <f t="shared" si="5"/>
        <v>15</v>
      </c>
      <c r="B19" s="26" t="s">
        <v>24</v>
      </c>
      <c r="C19" s="26" t="s">
        <v>58</v>
      </c>
      <c r="D19" s="27" t="s">
        <v>60</v>
      </c>
      <c r="E19" s="25">
        <v>6321.57</v>
      </c>
      <c r="F19" s="22">
        <v>6387.29</v>
      </c>
      <c r="G19" s="20">
        <v>6474.95</v>
      </c>
      <c r="H19" s="11">
        <f t="shared" si="0"/>
        <v>6394.6033333333335</v>
      </c>
      <c r="I19" s="11">
        <f t="shared" si="1"/>
        <v>76.951086628671732</v>
      </c>
      <c r="J19" s="11">
        <f t="shared" si="2"/>
        <v>1.2033754498507605</v>
      </c>
      <c r="K19" s="11">
        <f t="shared" si="3"/>
        <v>25578.413333333334</v>
      </c>
      <c r="L19" s="11">
        <f t="shared" si="4"/>
        <v>25578.413333333334</v>
      </c>
      <c r="M19" s="12">
        <f t="shared" si="4"/>
        <v>25578.413333333334</v>
      </c>
      <c r="N19" s="12">
        <f t="shared" si="4"/>
        <v>25578.413333333334</v>
      </c>
    </row>
    <row r="20" spans="1:14" s="4" customFormat="1" ht="58.5" customHeight="1" x14ac:dyDescent="0.2">
      <c r="A20" s="21">
        <f t="shared" si="5"/>
        <v>16</v>
      </c>
      <c r="B20" s="26" t="s">
        <v>25</v>
      </c>
      <c r="C20" s="26" t="s">
        <v>58</v>
      </c>
      <c r="D20" s="27" t="s">
        <v>59</v>
      </c>
      <c r="E20" s="28">
        <v>7895</v>
      </c>
      <c r="F20" s="22">
        <v>7982.97</v>
      </c>
      <c r="G20" s="20">
        <v>8100.26</v>
      </c>
      <c r="H20" s="11">
        <f t="shared" si="0"/>
        <v>7992.7433333333347</v>
      </c>
      <c r="I20" s="11">
        <f t="shared" si="1"/>
        <v>102.97842217345027</v>
      </c>
      <c r="J20" s="11">
        <f t="shared" si="2"/>
        <v>1.2883989623935994</v>
      </c>
      <c r="K20" s="11">
        <f t="shared" si="3"/>
        <v>7992.7433333333347</v>
      </c>
      <c r="L20" s="11">
        <f t="shared" si="4"/>
        <v>7992.7433333333347</v>
      </c>
      <c r="M20" s="12">
        <f t="shared" si="4"/>
        <v>7992.7433333333347</v>
      </c>
      <c r="N20" s="12">
        <f t="shared" si="4"/>
        <v>7992.7433333333347</v>
      </c>
    </row>
    <row r="21" spans="1:14" s="4" customFormat="1" ht="58.5" customHeight="1" x14ac:dyDescent="0.2">
      <c r="A21" s="21">
        <f t="shared" si="5"/>
        <v>17</v>
      </c>
      <c r="B21" s="26" t="s">
        <v>26</v>
      </c>
      <c r="C21" s="26" t="s">
        <v>58</v>
      </c>
      <c r="D21" s="27" t="s">
        <v>59</v>
      </c>
      <c r="E21" s="25">
        <v>3566.9</v>
      </c>
      <c r="F21" s="22">
        <v>3607.63</v>
      </c>
      <c r="G21" s="20">
        <v>3661.85</v>
      </c>
      <c r="H21" s="11">
        <f t="shared" si="0"/>
        <v>3612.126666666667</v>
      </c>
      <c r="I21" s="11">
        <f t="shared" si="1"/>
        <v>47.634447969230457</v>
      </c>
      <c r="J21" s="11">
        <f t="shared" si="2"/>
        <v>1.3187369205185806</v>
      </c>
      <c r="K21" s="11">
        <f t="shared" si="3"/>
        <v>3612.126666666667</v>
      </c>
      <c r="L21" s="11">
        <f t="shared" si="4"/>
        <v>3612.126666666667</v>
      </c>
      <c r="M21" s="12">
        <f t="shared" si="4"/>
        <v>3612.126666666667</v>
      </c>
      <c r="N21" s="12">
        <f t="shared" si="4"/>
        <v>3612.126666666667</v>
      </c>
    </row>
    <row r="22" spans="1:14" s="4" customFormat="1" ht="58.5" customHeight="1" x14ac:dyDescent="0.2">
      <c r="A22" s="21">
        <f t="shared" si="5"/>
        <v>18</v>
      </c>
      <c r="B22" s="26" t="s">
        <v>27</v>
      </c>
      <c r="C22" s="26" t="s">
        <v>58</v>
      </c>
      <c r="D22" s="27" t="s">
        <v>59</v>
      </c>
      <c r="E22" s="25">
        <v>3116.45</v>
      </c>
      <c r="F22" s="22">
        <v>3148.85</v>
      </c>
      <c r="G22" s="20">
        <v>3192.06</v>
      </c>
      <c r="H22" s="11">
        <f t="shared" si="0"/>
        <v>3152.4533333333329</v>
      </c>
      <c r="I22" s="11">
        <f t="shared" si="1"/>
        <v>37.933573959400896</v>
      </c>
      <c r="J22" s="11">
        <f t="shared" si="2"/>
        <v>1.2033032672775774</v>
      </c>
      <c r="K22" s="11">
        <f t="shared" si="3"/>
        <v>3152.4533333333329</v>
      </c>
      <c r="L22" s="11">
        <f t="shared" si="4"/>
        <v>3152.4533333333329</v>
      </c>
      <c r="M22" s="12">
        <f t="shared" si="4"/>
        <v>3152.4533333333329</v>
      </c>
      <c r="N22" s="12">
        <f t="shared" si="4"/>
        <v>3152.4533333333329</v>
      </c>
    </row>
    <row r="23" spans="1:14" s="4" customFormat="1" ht="70.5" customHeight="1" x14ac:dyDescent="0.2">
      <c r="A23" s="21">
        <f t="shared" si="5"/>
        <v>19</v>
      </c>
      <c r="B23" s="26" t="s">
        <v>28</v>
      </c>
      <c r="C23" s="26" t="s">
        <v>58</v>
      </c>
      <c r="D23" s="27" t="s">
        <v>59</v>
      </c>
      <c r="E23" s="25">
        <v>11197.15</v>
      </c>
      <c r="F23" s="22">
        <v>11330.08</v>
      </c>
      <c r="G23" s="20">
        <v>11507.29</v>
      </c>
      <c r="H23" s="11">
        <f t="shared" si="0"/>
        <v>11344.840000000002</v>
      </c>
      <c r="I23" s="11">
        <f t="shared" si="1"/>
        <v>155.59594499857701</v>
      </c>
      <c r="J23" s="11">
        <f t="shared" si="2"/>
        <v>1.3715129080584387</v>
      </c>
      <c r="K23" s="11">
        <f t="shared" si="3"/>
        <v>11344.840000000002</v>
      </c>
      <c r="L23" s="11">
        <f t="shared" si="4"/>
        <v>11344.840000000002</v>
      </c>
      <c r="M23" s="12">
        <f t="shared" si="4"/>
        <v>11344.840000000002</v>
      </c>
      <c r="N23" s="12">
        <f t="shared" si="4"/>
        <v>11344.840000000002</v>
      </c>
    </row>
    <row r="24" spans="1:14" s="4" customFormat="1" ht="58.5" customHeight="1" x14ac:dyDescent="0.2">
      <c r="A24" s="21">
        <f t="shared" si="5"/>
        <v>20</v>
      </c>
      <c r="B24" s="26" t="s">
        <v>29</v>
      </c>
      <c r="C24" s="26" t="s">
        <v>58</v>
      </c>
      <c r="D24" s="27" t="s">
        <v>59</v>
      </c>
      <c r="E24" s="25">
        <v>23698.75</v>
      </c>
      <c r="F24" s="22">
        <v>23938.27</v>
      </c>
      <c r="G24" s="20">
        <v>24257.18</v>
      </c>
      <c r="H24" s="11">
        <f t="shared" si="0"/>
        <v>23964.733333333337</v>
      </c>
      <c r="I24" s="11">
        <f t="shared" si="1"/>
        <v>280.15397058284469</v>
      </c>
      <c r="J24" s="11">
        <f t="shared" si="2"/>
        <v>1.1690260295664101</v>
      </c>
      <c r="K24" s="11">
        <f t="shared" si="3"/>
        <v>23964.733333333337</v>
      </c>
      <c r="L24" s="11">
        <f t="shared" si="4"/>
        <v>23964.733333333337</v>
      </c>
      <c r="M24" s="12">
        <f t="shared" si="4"/>
        <v>23964.733333333337</v>
      </c>
      <c r="N24" s="12">
        <f t="shared" si="4"/>
        <v>23964.733333333337</v>
      </c>
    </row>
    <row r="25" spans="1:14" s="4" customFormat="1" ht="58.5" customHeight="1" x14ac:dyDescent="0.2">
      <c r="A25" s="21">
        <f t="shared" si="5"/>
        <v>21</v>
      </c>
      <c r="B25" s="26" t="s">
        <v>30</v>
      </c>
      <c r="C25" s="26" t="s">
        <v>58</v>
      </c>
      <c r="D25" s="27" t="s">
        <v>59</v>
      </c>
      <c r="E25" s="25">
        <v>3955.87</v>
      </c>
      <c r="F25" s="22">
        <v>3997</v>
      </c>
      <c r="G25" s="20">
        <v>4051.85</v>
      </c>
      <c r="H25" s="11">
        <f t="shared" si="0"/>
        <v>4001.5733333333333</v>
      </c>
      <c r="I25" s="11">
        <f t="shared" si="1"/>
        <v>48.153158082656773</v>
      </c>
      <c r="J25" s="11">
        <f t="shared" si="2"/>
        <v>1.2033556321844268</v>
      </c>
      <c r="K25" s="11">
        <f t="shared" si="3"/>
        <v>4001.5733333333333</v>
      </c>
      <c r="L25" s="11">
        <f t="shared" si="4"/>
        <v>4001.5733333333333</v>
      </c>
      <c r="M25" s="12">
        <f t="shared" si="4"/>
        <v>4001.5733333333333</v>
      </c>
      <c r="N25" s="12">
        <f t="shared" si="4"/>
        <v>4001.5733333333333</v>
      </c>
    </row>
    <row r="26" spans="1:14" s="4" customFormat="1" ht="58.5" customHeight="1" x14ac:dyDescent="0.2">
      <c r="A26" s="21">
        <f t="shared" si="5"/>
        <v>22</v>
      </c>
      <c r="B26" s="26" t="s">
        <v>31</v>
      </c>
      <c r="C26" s="26" t="s">
        <v>58</v>
      </c>
      <c r="D26" s="27" t="s">
        <v>59</v>
      </c>
      <c r="E26" s="25">
        <v>6162.75</v>
      </c>
      <c r="F26" s="22">
        <v>6236.7</v>
      </c>
      <c r="G26" s="20">
        <v>6335.31</v>
      </c>
      <c r="H26" s="11">
        <f t="shared" si="0"/>
        <v>6244.920000000001</v>
      </c>
      <c r="I26" s="11">
        <f t="shared" si="1"/>
        <v>86.573175406704578</v>
      </c>
      <c r="J26" s="11">
        <f t="shared" si="2"/>
        <v>1.3862975891877647</v>
      </c>
      <c r="K26" s="11">
        <f t="shared" si="3"/>
        <v>6244.920000000001</v>
      </c>
      <c r="L26" s="11">
        <f t="shared" si="4"/>
        <v>6244.920000000001</v>
      </c>
      <c r="M26" s="12">
        <f t="shared" si="4"/>
        <v>6244.920000000001</v>
      </c>
      <c r="N26" s="12">
        <f t="shared" si="4"/>
        <v>6244.920000000001</v>
      </c>
    </row>
    <row r="27" spans="1:14" s="4" customFormat="1" ht="58.5" customHeight="1" x14ac:dyDescent="0.2">
      <c r="A27" s="21">
        <f t="shared" si="5"/>
        <v>23</v>
      </c>
      <c r="B27" s="26" t="s">
        <v>32</v>
      </c>
      <c r="C27" s="26" t="s">
        <v>58</v>
      </c>
      <c r="D27" s="27" t="s">
        <v>59</v>
      </c>
      <c r="E27" s="25">
        <v>7457.45</v>
      </c>
      <c r="F27" s="22">
        <v>7546.94</v>
      </c>
      <c r="G27" s="20">
        <v>7666.26</v>
      </c>
      <c r="H27" s="11">
        <f t="shared" si="0"/>
        <v>7556.8833333333341</v>
      </c>
      <c r="I27" s="11">
        <f t="shared" si="1"/>
        <v>104.75951714919928</v>
      </c>
      <c r="J27" s="11">
        <f t="shared" si="2"/>
        <v>1.38627940287375</v>
      </c>
      <c r="K27" s="11">
        <f t="shared" si="3"/>
        <v>7556.8833333333341</v>
      </c>
      <c r="L27" s="11">
        <f t="shared" si="4"/>
        <v>7556.8833333333341</v>
      </c>
      <c r="M27" s="12">
        <f t="shared" si="4"/>
        <v>7556.8833333333341</v>
      </c>
      <c r="N27" s="12">
        <f t="shared" si="4"/>
        <v>7556.8833333333341</v>
      </c>
    </row>
    <row r="28" spans="1:14" s="4" customFormat="1" ht="41.25" customHeight="1" x14ac:dyDescent="0.2">
      <c r="A28" s="21">
        <f t="shared" si="5"/>
        <v>24</v>
      </c>
      <c r="B28" s="26" t="s">
        <v>33</v>
      </c>
      <c r="C28" s="26" t="s">
        <v>58</v>
      </c>
      <c r="D28" s="27" t="s">
        <v>61</v>
      </c>
      <c r="E28" s="25">
        <v>13622.82</v>
      </c>
      <c r="F28" s="22">
        <v>13775.53</v>
      </c>
      <c r="G28" s="20">
        <v>13978.97</v>
      </c>
      <c r="H28" s="11">
        <f t="shared" si="0"/>
        <v>13792.44</v>
      </c>
      <c r="I28" s="11">
        <f t="shared" si="1"/>
        <v>178.67615033909789</v>
      </c>
      <c r="J28" s="11">
        <f t="shared" si="2"/>
        <v>1.295464401796186</v>
      </c>
      <c r="K28" s="11">
        <f t="shared" si="3"/>
        <v>27584.880000000001</v>
      </c>
      <c r="L28" s="11">
        <f t="shared" si="4"/>
        <v>27584.880000000001</v>
      </c>
      <c r="M28" s="12">
        <f t="shared" si="4"/>
        <v>27584.880000000001</v>
      </c>
      <c r="N28" s="12">
        <f t="shared" si="4"/>
        <v>27584.880000000001</v>
      </c>
    </row>
    <row r="29" spans="1:14" s="4" customFormat="1" ht="68.25" customHeight="1" x14ac:dyDescent="0.2">
      <c r="A29" s="21">
        <f t="shared" si="5"/>
        <v>25</v>
      </c>
      <c r="B29" s="26" t="s">
        <v>34</v>
      </c>
      <c r="C29" s="26" t="s">
        <v>58</v>
      </c>
      <c r="D29" s="27" t="s">
        <v>59</v>
      </c>
      <c r="E29" s="25">
        <v>36544.199999999997</v>
      </c>
      <c r="F29" s="22">
        <v>37092.36</v>
      </c>
      <c r="G29" s="20">
        <v>37823.25</v>
      </c>
      <c r="H29" s="11">
        <f t="shared" si="0"/>
        <v>37153.269999999997</v>
      </c>
      <c r="I29" s="11">
        <f t="shared" si="1"/>
        <v>641.69677161413381</v>
      </c>
      <c r="J29" s="11">
        <f t="shared" si="2"/>
        <v>1.7271609514159423</v>
      </c>
      <c r="K29" s="11">
        <f t="shared" si="3"/>
        <v>37153.269999999997</v>
      </c>
      <c r="L29" s="11">
        <f t="shared" si="4"/>
        <v>37153.269999999997</v>
      </c>
      <c r="M29" s="12">
        <f t="shared" si="4"/>
        <v>37153.269999999997</v>
      </c>
      <c r="N29" s="12">
        <f t="shared" si="4"/>
        <v>37153.269999999997</v>
      </c>
    </row>
    <row r="30" spans="1:14" s="4" customFormat="1" ht="58.5" customHeight="1" x14ac:dyDescent="0.2">
      <c r="A30" s="21">
        <f t="shared" si="5"/>
        <v>26</v>
      </c>
      <c r="B30" s="26" t="s">
        <v>35</v>
      </c>
      <c r="C30" s="26" t="s">
        <v>58</v>
      </c>
      <c r="D30" s="27" t="s">
        <v>59</v>
      </c>
      <c r="E30" s="25">
        <v>11461.32</v>
      </c>
      <c r="F30" s="22">
        <v>11580.46</v>
      </c>
      <c r="G30" s="20">
        <v>11739.39</v>
      </c>
      <c r="H30" s="11">
        <f t="shared" si="0"/>
        <v>11593.723333333333</v>
      </c>
      <c r="I30" s="11">
        <f t="shared" si="1"/>
        <v>139.50866723373605</v>
      </c>
      <c r="J30" s="11">
        <f t="shared" si="2"/>
        <v>1.2033120268846853</v>
      </c>
      <c r="K30" s="11">
        <f t="shared" si="3"/>
        <v>11593.723333333333</v>
      </c>
      <c r="L30" s="11">
        <f t="shared" si="4"/>
        <v>11593.723333333333</v>
      </c>
      <c r="M30" s="12">
        <f t="shared" si="4"/>
        <v>11593.723333333333</v>
      </c>
      <c r="N30" s="12">
        <f t="shared" si="4"/>
        <v>11593.723333333333</v>
      </c>
    </row>
    <row r="31" spans="1:14" s="4" customFormat="1" ht="58.5" customHeight="1" x14ac:dyDescent="0.2">
      <c r="A31" s="21">
        <f t="shared" si="5"/>
        <v>27</v>
      </c>
      <c r="B31" s="26" t="s">
        <v>36</v>
      </c>
      <c r="C31" s="26" t="s">
        <v>58</v>
      </c>
      <c r="D31" s="27" t="s">
        <v>59</v>
      </c>
      <c r="E31" s="25">
        <v>15342.25</v>
      </c>
      <c r="F31" s="22">
        <v>15521.48</v>
      </c>
      <c r="G31" s="20">
        <v>15760.84</v>
      </c>
      <c r="H31" s="11">
        <f t="shared" si="0"/>
        <v>15541.523333333333</v>
      </c>
      <c r="I31" s="11">
        <f t="shared" si="1"/>
        <v>210.01356726014959</v>
      </c>
      <c r="J31" s="11">
        <f t="shared" si="2"/>
        <v>1.351306192808746</v>
      </c>
      <c r="K31" s="11">
        <f t="shared" si="3"/>
        <v>15541.523333333333</v>
      </c>
      <c r="L31" s="11">
        <f t="shared" si="4"/>
        <v>15541.523333333333</v>
      </c>
      <c r="M31" s="12">
        <f t="shared" si="4"/>
        <v>15541.523333333333</v>
      </c>
      <c r="N31" s="12">
        <f t="shared" si="4"/>
        <v>15541.523333333333</v>
      </c>
    </row>
    <row r="32" spans="1:14" s="4" customFormat="1" ht="58.5" customHeight="1" x14ac:dyDescent="0.2">
      <c r="A32" s="21">
        <f t="shared" si="5"/>
        <v>28</v>
      </c>
      <c r="B32" s="26" t="s">
        <v>37</v>
      </c>
      <c r="C32" s="26" t="s">
        <v>58</v>
      </c>
      <c r="D32" s="27" t="s">
        <v>59</v>
      </c>
      <c r="E32" s="25">
        <v>10463.49</v>
      </c>
      <c r="F32" s="22">
        <v>10606.17</v>
      </c>
      <c r="G32" s="20">
        <v>10796.42</v>
      </c>
      <c r="H32" s="11">
        <f t="shared" si="0"/>
        <v>10622.026666666667</v>
      </c>
      <c r="I32" s="11">
        <f t="shared" si="1"/>
        <v>167.03045121573905</v>
      </c>
      <c r="J32" s="11">
        <f t="shared" si="2"/>
        <v>1.5724913564743987</v>
      </c>
      <c r="K32" s="11">
        <f t="shared" si="3"/>
        <v>10622.026666666667</v>
      </c>
      <c r="L32" s="11">
        <f t="shared" si="4"/>
        <v>10622.026666666667</v>
      </c>
      <c r="M32" s="12">
        <f t="shared" si="4"/>
        <v>10622.026666666667</v>
      </c>
      <c r="N32" s="12">
        <f t="shared" si="4"/>
        <v>10622.026666666667</v>
      </c>
    </row>
    <row r="33" spans="1:107" s="4" customFormat="1" ht="58.5" customHeight="1" x14ac:dyDescent="0.2">
      <c r="A33" s="21">
        <f t="shared" si="5"/>
        <v>29</v>
      </c>
      <c r="B33" s="26" t="s">
        <v>38</v>
      </c>
      <c r="C33" s="26" t="s">
        <v>58</v>
      </c>
      <c r="D33" s="27" t="s">
        <v>59</v>
      </c>
      <c r="E33" s="25">
        <v>17521.04</v>
      </c>
      <c r="F33" s="22">
        <v>17759.97</v>
      </c>
      <c r="G33" s="20">
        <v>18078.53</v>
      </c>
      <c r="H33" s="11">
        <f t="shared" si="0"/>
        <v>17786.513333333332</v>
      </c>
      <c r="I33" s="11">
        <f t="shared" si="1"/>
        <v>279.69123410170141</v>
      </c>
      <c r="J33" s="11">
        <f t="shared" si="2"/>
        <v>1.5724905092980641</v>
      </c>
      <c r="K33" s="11">
        <f t="shared" si="3"/>
        <v>17786.513333333332</v>
      </c>
      <c r="L33" s="11">
        <f t="shared" si="4"/>
        <v>17786.513333333332</v>
      </c>
      <c r="M33" s="12">
        <f t="shared" si="4"/>
        <v>17786.513333333332</v>
      </c>
      <c r="N33" s="12">
        <f t="shared" si="4"/>
        <v>17786.513333333332</v>
      </c>
    </row>
    <row r="34" spans="1:107" s="4" customFormat="1" ht="58.5" customHeight="1" x14ac:dyDescent="0.2">
      <c r="A34" s="21">
        <f t="shared" si="5"/>
        <v>30</v>
      </c>
      <c r="B34" s="26" t="s">
        <v>39</v>
      </c>
      <c r="C34" s="26" t="s">
        <v>58</v>
      </c>
      <c r="D34" s="27" t="s">
        <v>59</v>
      </c>
      <c r="E34" s="25">
        <v>7639.5</v>
      </c>
      <c r="F34" s="22">
        <v>7718.91</v>
      </c>
      <c r="G34" s="20">
        <v>7824.84</v>
      </c>
      <c r="H34" s="11">
        <f t="shared" si="0"/>
        <v>7727.75</v>
      </c>
      <c r="I34" s="11">
        <f t="shared" si="1"/>
        <v>92.985687608362696</v>
      </c>
      <c r="J34" s="11">
        <f t="shared" si="2"/>
        <v>1.2032698729690103</v>
      </c>
      <c r="K34" s="11">
        <f t="shared" si="3"/>
        <v>7727.75</v>
      </c>
      <c r="L34" s="11">
        <f t="shared" si="4"/>
        <v>7727.75</v>
      </c>
      <c r="M34" s="12">
        <f t="shared" si="4"/>
        <v>7727.75</v>
      </c>
      <c r="N34" s="12">
        <f t="shared" si="4"/>
        <v>7727.75</v>
      </c>
    </row>
    <row r="35" spans="1:107" s="4" customFormat="1" ht="58.5" customHeight="1" x14ac:dyDescent="0.2">
      <c r="A35" s="21">
        <f t="shared" si="5"/>
        <v>31</v>
      </c>
      <c r="B35" s="26" t="s">
        <v>40</v>
      </c>
      <c r="C35" s="26" t="s">
        <v>58</v>
      </c>
      <c r="D35" s="27" t="s">
        <v>59</v>
      </c>
      <c r="E35" s="25">
        <v>7639.5</v>
      </c>
      <c r="F35" s="22">
        <v>7730.58</v>
      </c>
      <c r="G35" s="20">
        <v>7852.13</v>
      </c>
      <c r="H35" s="11">
        <f t="shared" si="0"/>
        <v>7740.7366666666667</v>
      </c>
      <c r="I35" s="11">
        <f t="shared" si="1"/>
        <v>106.67824348635173</v>
      </c>
      <c r="J35" s="11">
        <f t="shared" si="2"/>
        <v>1.378140712959943</v>
      </c>
      <c r="K35" s="11">
        <f t="shared" si="3"/>
        <v>7740.7366666666667</v>
      </c>
      <c r="L35" s="11">
        <f t="shared" si="4"/>
        <v>7740.7366666666667</v>
      </c>
      <c r="M35" s="12">
        <f t="shared" si="4"/>
        <v>7740.7366666666667</v>
      </c>
      <c r="N35" s="12">
        <f t="shared" si="4"/>
        <v>7740.7366666666667</v>
      </c>
    </row>
    <row r="36" spans="1:107" s="4" customFormat="1" ht="58.5" customHeight="1" x14ac:dyDescent="0.2">
      <c r="A36" s="21">
        <f t="shared" si="5"/>
        <v>32</v>
      </c>
      <c r="B36" s="26" t="s">
        <v>41</v>
      </c>
      <c r="C36" s="26" t="s">
        <v>58</v>
      </c>
      <c r="D36" s="27" t="s">
        <v>59</v>
      </c>
      <c r="E36" s="25">
        <v>14781.84</v>
      </c>
      <c r="F36" s="22">
        <v>14983.41</v>
      </c>
      <c r="G36" s="20">
        <v>15252.18</v>
      </c>
      <c r="H36" s="11">
        <f t="shared" si="0"/>
        <v>15005.81</v>
      </c>
      <c r="I36" s="11">
        <f t="shared" si="1"/>
        <v>235.96874559992057</v>
      </c>
      <c r="J36" s="11">
        <f t="shared" si="2"/>
        <v>1.5725158828475143</v>
      </c>
      <c r="K36" s="11">
        <f t="shared" si="3"/>
        <v>15005.81</v>
      </c>
      <c r="L36" s="11">
        <f t="shared" si="4"/>
        <v>15005.81</v>
      </c>
      <c r="M36" s="12">
        <f t="shared" si="4"/>
        <v>15005.81</v>
      </c>
      <c r="N36" s="12">
        <f t="shared" si="4"/>
        <v>15005.81</v>
      </c>
    </row>
    <row r="37" spans="1:107" s="4" customFormat="1" ht="58.5" customHeight="1" x14ac:dyDescent="0.2">
      <c r="A37" s="21">
        <f t="shared" si="5"/>
        <v>33</v>
      </c>
      <c r="B37" s="26" t="s">
        <v>42</v>
      </c>
      <c r="C37" s="26" t="s">
        <v>58</v>
      </c>
      <c r="D37" s="27" t="s">
        <v>59</v>
      </c>
      <c r="E37" s="25">
        <v>14781.84</v>
      </c>
      <c r="F37" s="22">
        <v>14983.41</v>
      </c>
      <c r="G37" s="20">
        <v>15252.18</v>
      </c>
      <c r="H37" s="11">
        <f t="shared" si="0"/>
        <v>15005.81</v>
      </c>
      <c r="I37" s="11">
        <f t="shared" si="1"/>
        <v>235.96874559992057</v>
      </c>
      <c r="J37" s="11">
        <f t="shared" si="2"/>
        <v>1.5725158828475143</v>
      </c>
      <c r="K37" s="11">
        <f t="shared" si="3"/>
        <v>15005.81</v>
      </c>
      <c r="L37" s="11">
        <f t="shared" si="4"/>
        <v>15005.81</v>
      </c>
      <c r="M37" s="12">
        <f t="shared" si="4"/>
        <v>15005.81</v>
      </c>
      <c r="N37" s="12">
        <f t="shared" si="4"/>
        <v>15005.81</v>
      </c>
    </row>
    <row r="38" spans="1:107" s="4" customFormat="1" ht="58.5" customHeight="1" x14ac:dyDescent="0.2">
      <c r="A38" s="21">
        <f t="shared" si="5"/>
        <v>34</v>
      </c>
      <c r="B38" s="26" t="s">
        <v>43</v>
      </c>
      <c r="C38" s="26" t="s">
        <v>58</v>
      </c>
      <c r="D38" s="27" t="s">
        <v>59</v>
      </c>
      <c r="E38" s="25">
        <v>7426.98</v>
      </c>
      <c r="F38" s="22">
        <v>7494.13</v>
      </c>
      <c r="G38" s="20">
        <v>7583.77</v>
      </c>
      <c r="H38" s="11">
        <f t="shared" si="0"/>
        <v>7501.626666666667</v>
      </c>
      <c r="I38" s="11">
        <f t="shared" si="1"/>
        <v>78.66337161178258</v>
      </c>
      <c r="J38" s="11">
        <f t="shared" si="2"/>
        <v>1.048617521334696</v>
      </c>
      <c r="K38" s="11">
        <f t="shared" si="3"/>
        <v>7501.626666666667</v>
      </c>
      <c r="L38" s="11">
        <f t="shared" si="4"/>
        <v>7501.626666666667</v>
      </c>
      <c r="M38" s="12">
        <f t="shared" si="4"/>
        <v>7501.626666666667</v>
      </c>
      <c r="N38" s="12">
        <f t="shared" si="4"/>
        <v>7501.626666666667</v>
      </c>
    </row>
    <row r="39" spans="1:107" s="4" customFormat="1" ht="58.5" customHeight="1" x14ac:dyDescent="0.2">
      <c r="A39" s="21">
        <f t="shared" si="5"/>
        <v>35</v>
      </c>
      <c r="B39" s="26" t="s">
        <v>44</v>
      </c>
      <c r="C39" s="26" t="s">
        <v>58</v>
      </c>
      <c r="D39" s="27" t="s">
        <v>59</v>
      </c>
      <c r="E39" s="25">
        <v>11815.65</v>
      </c>
      <c r="F39" s="22">
        <v>11916.93</v>
      </c>
      <c r="G39" s="20">
        <v>12051.96</v>
      </c>
      <c r="H39" s="11">
        <f t="shared" si="0"/>
        <v>11928.18</v>
      </c>
      <c r="I39" s="11">
        <f t="shared" si="1"/>
        <v>118.55600322210567</v>
      </c>
      <c r="J39" s="11">
        <f t="shared" si="2"/>
        <v>0.993915276447083</v>
      </c>
      <c r="K39" s="11">
        <f t="shared" si="3"/>
        <v>11928.18</v>
      </c>
      <c r="L39" s="11">
        <f t="shared" si="4"/>
        <v>11928.18</v>
      </c>
      <c r="M39" s="12">
        <f t="shared" si="4"/>
        <v>11928.18</v>
      </c>
      <c r="N39" s="12">
        <f t="shared" si="4"/>
        <v>11928.18</v>
      </c>
    </row>
    <row r="40" spans="1:107" s="4" customFormat="1" ht="58.5" customHeight="1" x14ac:dyDescent="0.2">
      <c r="A40" s="21">
        <f t="shared" si="5"/>
        <v>36</v>
      </c>
      <c r="B40" s="26" t="s">
        <v>45</v>
      </c>
      <c r="C40" s="26" t="s">
        <v>58</v>
      </c>
      <c r="D40" s="27" t="s">
        <v>60</v>
      </c>
      <c r="E40" s="25">
        <v>7379.55</v>
      </c>
      <c r="F40" s="22">
        <v>7462.84</v>
      </c>
      <c r="G40" s="20">
        <v>7574.07</v>
      </c>
      <c r="H40" s="11">
        <f t="shared" si="0"/>
        <v>7472.1533333333327</v>
      </c>
      <c r="I40" s="11">
        <f t="shared" si="1"/>
        <v>97.593858584099877</v>
      </c>
      <c r="J40" s="11">
        <f t="shared" si="2"/>
        <v>1.3061008551408191</v>
      </c>
      <c r="K40" s="11">
        <f t="shared" si="3"/>
        <v>29888.613333333331</v>
      </c>
      <c r="L40" s="11">
        <f t="shared" si="4"/>
        <v>29888.613333333331</v>
      </c>
      <c r="M40" s="12">
        <f t="shared" si="4"/>
        <v>29888.613333333331</v>
      </c>
      <c r="N40" s="12">
        <f t="shared" si="4"/>
        <v>29888.613333333331</v>
      </c>
    </row>
    <row r="41" spans="1:107" s="4" customFormat="1" ht="53.25" customHeight="1" x14ac:dyDescent="0.2">
      <c r="A41" s="21">
        <f t="shared" si="5"/>
        <v>37</v>
      </c>
      <c r="B41" s="26" t="s">
        <v>46</v>
      </c>
      <c r="C41" s="26" t="s">
        <v>58</v>
      </c>
      <c r="D41" s="27" t="s">
        <v>59</v>
      </c>
      <c r="E41" s="25">
        <v>6987.52</v>
      </c>
      <c r="F41" s="22">
        <v>7047.31</v>
      </c>
      <c r="G41" s="20">
        <v>7127.14</v>
      </c>
      <c r="H41" s="11">
        <f t="shared" si="0"/>
        <v>7053.9900000000007</v>
      </c>
      <c r="I41" s="11">
        <f t="shared" si="1"/>
        <v>70.049289075621544</v>
      </c>
      <c r="J41" s="11">
        <f t="shared" si="2"/>
        <v>0.99304491607758916</v>
      </c>
      <c r="K41" s="11">
        <f t="shared" si="3"/>
        <v>7053.9900000000007</v>
      </c>
      <c r="L41" s="11">
        <f t="shared" si="4"/>
        <v>7053.9900000000007</v>
      </c>
      <c r="M41" s="12">
        <f t="shared" si="4"/>
        <v>7053.9900000000007</v>
      </c>
      <c r="N41" s="12">
        <f t="shared" si="4"/>
        <v>7053.9900000000007</v>
      </c>
    </row>
    <row r="42" spans="1:107" s="4" customFormat="1" ht="61.5" customHeight="1" x14ac:dyDescent="0.2">
      <c r="A42" s="21">
        <f t="shared" si="5"/>
        <v>38</v>
      </c>
      <c r="B42" s="26" t="s">
        <v>47</v>
      </c>
      <c r="C42" s="26" t="s">
        <v>58</v>
      </c>
      <c r="D42" s="27" t="s">
        <v>60</v>
      </c>
      <c r="E42" s="25">
        <v>3980.25</v>
      </c>
      <c r="F42" s="22">
        <v>4021.62</v>
      </c>
      <c r="G42" s="20">
        <v>4076.82</v>
      </c>
      <c r="H42" s="11">
        <f t="shared" si="0"/>
        <v>4026.23</v>
      </c>
      <c r="I42" s="11">
        <f t="shared" si="1"/>
        <v>48.449770897291238</v>
      </c>
      <c r="J42" s="11">
        <f t="shared" si="2"/>
        <v>1.2033532832771909</v>
      </c>
      <c r="K42" s="11">
        <f t="shared" si="3"/>
        <v>16104.92</v>
      </c>
      <c r="L42" s="11">
        <f t="shared" si="4"/>
        <v>16104.92</v>
      </c>
      <c r="M42" s="12">
        <f t="shared" si="4"/>
        <v>16104.92</v>
      </c>
      <c r="N42" s="12">
        <f t="shared" si="4"/>
        <v>16104.92</v>
      </c>
    </row>
    <row r="43" spans="1:107" s="4" customFormat="1" ht="51" customHeight="1" x14ac:dyDescent="0.2">
      <c r="A43" s="21">
        <f t="shared" si="5"/>
        <v>39</v>
      </c>
      <c r="B43" s="26" t="s">
        <v>48</v>
      </c>
      <c r="C43" s="26" t="s">
        <v>58</v>
      </c>
      <c r="D43" s="27" t="s">
        <v>59</v>
      </c>
      <c r="E43" s="25">
        <v>48765.63</v>
      </c>
      <c r="F43" s="22">
        <v>49497.08</v>
      </c>
      <c r="G43" s="20">
        <v>50472.4</v>
      </c>
      <c r="H43" s="11">
        <f t="shared" si="0"/>
        <v>49578.369999999995</v>
      </c>
      <c r="I43" s="11">
        <f t="shared" si="1"/>
        <v>856.28383512711673</v>
      </c>
      <c r="J43" s="11">
        <f t="shared" si="2"/>
        <v>1.7271318825671695</v>
      </c>
      <c r="K43" s="11">
        <f t="shared" si="3"/>
        <v>49578.369999999995</v>
      </c>
      <c r="L43" s="11">
        <f t="shared" si="4"/>
        <v>49578.369999999995</v>
      </c>
      <c r="M43" s="12">
        <f t="shared" si="4"/>
        <v>49578.369999999995</v>
      </c>
      <c r="N43" s="12">
        <f t="shared" si="4"/>
        <v>49578.369999999995</v>
      </c>
    </row>
    <row r="44" spans="1:107" s="7" customFormat="1" ht="28.5" customHeight="1" x14ac:dyDescent="0.2">
      <c r="A44" s="43"/>
      <c r="B44" s="44"/>
      <c r="C44" s="17"/>
      <c r="D44" s="18"/>
      <c r="E44" s="19"/>
      <c r="F44" s="19"/>
      <c r="G44" s="19"/>
      <c r="H44" s="11"/>
      <c r="I44" s="11"/>
      <c r="J44" s="11"/>
      <c r="K44" s="11"/>
      <c r="L44" s="11"/>
      <c r="M44" s="11"/>
      <c r="N44" s="24">
        <f>SUM(N5:N43)</f>
        <v>594375.37333333341</v>
      </c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  <c r="CC44" s="10"/>
      <c r="CD44" s="10"/>
      <c r="CE44" s="10"/>
      <c r="CF44" s="10"/>
      <c r="CG44" s="10"/>
      <c r="CH44" s="10"/>
      <c r="CI44" s="10"/>
      <c r="CJ44" s="10"/>
      <c r="CK44" s="10"/>
      <c r="CL44" s="10"/>
      <c r="CM44" s="10"/>
      <c r="CN44" s="10"/>
      <c r="CO44" s="10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</row>
    <row r="45" spans="1:107" s="13" customFormat="1" ht="23.25" customHeight="1" x14ac:dyDescent="0.25">
      <c r="A45" s="33" t="s">
        <v>62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</row>
    <row r="46" spans="1:107" s="14" customFormat="1" x14ac:dyDescent="0.2"/>
    <row r="47" spans="1:107" s="14" customFormat="1" x14ac:dyDescent="0.2">
      <c r="A47" s="29"/>
      <c r="B47" s="32" t="s">
        <v>16</v>
      </c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</row>
    <row r="48" spans="1:107" s="14" customFormat="1" x14ac:dyDescent="0.2">
      <c r="A48" s="30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</row>
    <row r="49" spans="1:14" s="14" customFormat="1" x14ac:dyDescent="0.2">
      <c r="A49" s="30"/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</row>
    <row r="50" spans="1:14" s="14" customFormat="1" x14ac:dyDescent="0.2">
      <c r="A50" s="30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</row>
    <row r="51" spans="1:14" s="14" customFormat="1" x14ac:dyDescent="0.2">
      <c r="A51" s="31"/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</row>
    <row r="65" spans="4:4" x14ac:dyDescent="0.2">
      <c r="D65" s="16"/>
    </row>
  </sheetData>
  <mergeCells count="13">
    <mergeCell ref="A47:A51"/>
    <mergeCell ref="B47:N51"/>
    <mergeCell ref="A45:N45"/>
    <mergeCell ref="H1:N1"/>
    <mergeCell ref="A2:N2"/>
    <mergeCell ref="A3:A4"/>
    <mergeCell ref="B3:B4"/>
    <mergeCell ref="H3:J3"/>
    <mergeCell ref="D3:D4"/>
    <mergeCell ref="K3:N3"/>
    <mergeCell ref="E3:G3"/>
    <mergeCell ref="A44:B44"/>
    <mergeCell ref="C3:C4"/>
  </mergeCells>
  <phoneticPr fontId="3" type="noConversion"/>
  <pageMargins left="0.7" right="0.7" top="0.75" bottom="0.75" header="0.3" footer="0.3"/>
  <pageSetup paperSize="9" scale="5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Приложение1</vt:lpstr>
      <vt:lpstr>Приложение1!Область_печати</vt:lpstr>
    </vt:vector>
  </TitlesOfParts>
  <Company>ГУЗ ВО Бюро судебно-медицинской экспертизы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Экономист</cp:lastModifiedBy>
  <cp:lastPrinted>2024-04-11T08:38:09Z</cp:lastPrinted>
  <dcterms:created xsi:type="dcterms:W3CDTF">2013-03-13T05:39:06Z</dcterms:created>
  <dcterms:modified xsi:type="dcterms:W3CDTF">2024-04-23T12:28:36Z</dcterms:modified>
</cp:coreProperties>
</file>