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Инна П\МЕДИКАМЕНТЫ 2024 г\2 квартал\Вектор Бест\на сайт\"/>
    </mc:Choice>
  </mc:AlternateContent>
  <xr:revisionPtr revIDLastSave="0" documentId="13_ncr:1_{994AEEE5-AE9A-4AF0-B4A8-68D027AC7DF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иложение1" sheetId="4" r:id="rId1"/>
  </sheets>
  <definedNames>
    <definedName name="_xlnm.Print_Area" localSheetId="0">Приложение1!$A$1:$N$32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4" l="1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K7" i="4" l="1"/>
  <c r="L7" i="4" s="1"/>
  <c r="M7" i="4" s="1"/>
  <c r="N7" i="4" s="1"/>
  <c r="K8" i="4"/>
  <c r="L8" i="4" s="1"/>
  <c r="M8" i="4" s="1"/>
  <c r="N8" i="4" s="1"/>
  <c r="K9" i="4"/>
  <c r="L9" i="4" s="1"/>
  <c r="M9" i="4" s="1"/>
  <c r="N9" i="4" s="1"/>
  <c r="K10" i="4"/>
  <c r="L10" i="4" s="1"/>
  <c r="M10" i="4" s="1"/>
  <c r="N10" i="4" s="1"/>
  <c r="K11" i="4"/>
  <c r="L11" i="4" s="1"/>
  <c r="M11" i="4" s="1"/>
  <c r="N11" i="4" s="1"/>
  <c r="K12" i="4"/>
  <c r="L12" i="4" s="1"/>
  <c r="M12" i="4" s="1"/>
  <c r="N12" i="4" s="1"/>
  <c r="K13" i="4"/>
  <c r="L13" i="4" s="1"/>
  <c r="M13" i="4" s="1"/>
  <c r="N13" i="4" s="1"/>
  <c r="K14" i="4"/>
  <c r="L14" i="4" s="1"/>
  <c r="M14" i="4" s="1"/>
  <c r="N14" i="4" s="1"/>
  <c r="K15" i="4"/>
  <c r="L15" i="4" s="1"/>
  <c r="M15" i="4" s="1"/>
  <c r="N15" i="4" s="1"/>
  <c r="K16" i="4"/>
  <c r="L16" i="4" s="1"/>
  <c r="M16" i="4" s="1"/>
  <c r="N16" i="4" s="1"/>
  <c r="K17" i="4"/>
  <c r="L17" i="4" s="1"/>
  <c r="M17" i="4" s="1"/>
  <c r="N17" i="4" s="1"/>
  <c r="K18" i="4"/>
  <c r="L18" i="4" s="1"/>
  <c r="M18" i="4" s="1"/>
  <c r="N18" i="4" s="1"/>
  <c r="K19" i="4"/>
  <c r="L19" i="4" s="1"/>
  <c r="M19" i="4" s="1"/>
  <c r="N19" i="4" s="1"/>
  <c r="K20" i="4"/>
  <c r="L20" i="4" s="1"/>
  <c r="M20" i="4" s="1"/>
  <c r="N20" i="4" s="1"/>
  <c r="K21" i="4"/>
  <c r="L21" i="4" s="1"/>
  <c r="M21" i="4" s="1"/>
  <c r="N21" i="4" s="1"/>
  <c r="K22" i="4"/>
  <c r="L22" i="4" s="1"/>
  <c r="M22" i="4" s="1"/>
  <c r="N22" i="4" s="1"/>
  <c r="K23" i="4"/>
  <c r="L23" i="4" s="1"/>
  <c r="M23" i="4" s="1"/>
  <c r="N23" i="4" s="1"/>
  <c r="J8" i="4"/>
  <c r="J12" i="4"/>
  <c r="J16" i="4"/>
  <c r="J20" i="4"/>
  <c r="J7" i="4"/>
  <c r="J9" i="4"/>
  <c r="J10" i="4"/>
  <c r="J11" i="4"/>
  <c r="J13" i="4"/>
  <c r="J14" i="4"/>
  <c r="J15" i="4"/>
  <c r="J17" i="4"/>
  <c r="J18" i="4"/>
  <c r="J19" i="4"/>
  <c r="J21" i="4"/>
  <c r="J22" i="4"/>
  <c r="J23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H5" i="4" l="1"/>
  <c r="K6" i="4" l="1"/>
  <c r="L6" i="4" s="1"/>
  <c r="M6" i="4" s="1"/>
  <c r="N6" i="4" s="1"/>
  <c r="J6" i="4" l="1"/>
  <c r="K5" i="4" l="1"/>
  <c r="L5" i="4" s="1"/>
  <c r="M5" i="4" s="1"/>
  <c r="N5" i="4" l="1"/>
  <c r="N24" i="4" s="1"/>
  <c r="I5" i="4"/>
  <c r="J5" i="4" s="1"/>
</calcChain>
</file>

<file path=xl/sharedStrings.xml><?xml version="1.0" encoding="utf-8"?>
<sst xmlns="http://schemas.openxmlformats.org/spreadsheetml/2006/main" count="58" uniqueCount="40">
  <si>
    <t>Кол-во</t>
  </si>
  <si>
    <t>№</t>
  </si>
  <si>
    <t>Наименование предмета контракта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</si>
  <si>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</si>
  <si>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</si>
  <si>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</si>
  <si>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</si>
  <si>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</si>
  <si>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</si>
  <si>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Н(М)ЦК</t>
  </si>
  <si>
    <t>Н(М)ЦК контракта с учетом округления цены за единицу (руб.)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</si>
  <si>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</si>
  <si>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Источник информации о цене </t>
  </si>
  <si>
    <t>Коммерческое предложение 1</t>
  </si>
  <si>
    <t>Коммерческое предложение 2</t>
  </si>
  <si>
    <t>Коммерческое предложение 3</t>
  </si>
  <si>
    <t xml:space="preserve">     Метод сопоставимых рыночных цен (анализа рынка) - с использованием  коммерческих предложенийМетодические рекомендации по определению начальных (максимальных) цен договоров при проведении закупок товаров, работ, услуг для нужд ЧУЗ ОАО «РЖД», утвержденные приказом  Центральной дирекции здравоохранения  от 06.12.2019 №ЦДЗ-281П.4 Методических рекомендаций по определению начальных (максимальных_ цен договоров, утверждённый распоряжением ОАО «РЖД» от 01.09.2016 №1802р.</t>
  </si>
  <si>
    <t>Ед.измерения</t>
  </si>
  <si>
    <t>Анизокиды IgG-ИФА</t>
  </si>
  <si>
    <t>Вектокорь IgG</t>
  </si>
  <si>
    <t>ИФА-Пролактин</t>
  </si>
  <si>
    <t>Онко ИФА – РЭА</t>
  </si>
  <si>
    <t>Онко ИФА – Са – 125</t>
  </si>
  <si>
    <t>Онко ИФА – Са – 15-3</t>
  </si>
  <si>
    <t>Онко ИФА – Са – 19-9</t>
  </si>
  <si>
    <t>Тироид ИФА - ТТГ</t>
  </si>
  <si>
    <t>Тироид ИФА –свободный Т3</t>
  </si>
  <si>
    <t>Тироид ИФА –свободный Т4</t>
  </si>
  <si>
    <t>Тироид ИФА ат ТПО</t>
  </si>
  <si>
    <t>Тироид ИФА- ат   ТГ</t>
  </si>
  <si>
    <t>Цистицерк -IgG-ИФА-Бест</t>
  </si>
  <si>
    <t>Эхинококк IgG-ИФА</t>
  </si>
  <si>
    <t>Аскарида-IgG-ИФА-Бест (комплект 1)</t>
  </si>
  <si>
    <t>набор</t>
  </si>
  <si>
    <t>Иммуноглобулин  IGE ОБЩИЙ-ИФА</t>
  </si>
  <si>
    <t>Онко ИФА- общий ПСА (вариант1)</t>
  </si>
  <si>
    <t>Тиаскар -стрип (комплект 1)</t>
  </si>
  <si>
    <t>Тиатоп-стрип (комплект 1)</t>
  </si>
  <si>
    <t>В результате проведенного расчета Н(М)ЦК, ЦКЕП контракта составила, руб.: 172562</t>
  </si>
  <si>
    <t>Обоснование начальной (максимальной) цены контракта-номер закупки-24080305001 (собственные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</si>
</sst>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;[Red]\-0.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2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3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2" fillId="0" borderId="8" xfId="0" applyFont="1" applyBorder="1" applyAlignment="1">
      <alignment horizontal="center" vertical="top" wrapText="1"/>
    </xf>
    <xf numFmtId="44" fontId="1" fillId="0" borderId="0" xfId="1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top" wrapText="1"/>
    </xf>
    <xf numFmtId="164" fontId="14" fillId="0" borderId="1" xfId="2" applyNumberFormat="1" applyFont="1" applyBorder="1" applyAlignment="1">
      <alignment horizontal="center" vertical="top"/>
    </xf>
    <xf numFmtId="0" fontId="13" fillId="0" borderId="8" xfId="2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Приложение1" xfId="2" xr:uid="{6BDFCCF1-C60E-4BB4-A502-7A8A36315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41910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923925</xdr:rowOff>
    </xdr:from>
    <xdr:to>
      <xdr:col>8</xdr:col>
      <xdr:colOff>1019175</xdr:colOff>
      <xdr:row>3</xdr:row>
      <xdr:rowOff>1362075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8325" y="41624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3</xdr:row>
      <xdr:rowOff>1600200</xdr:rowOff>
    </xdr:from>
    <xdr:to>
      <xdr:col>10</xdr:col>
      <xdr:colOff>1504950</xdr:colOff>
      <xdr:row>3</xdr:row>
      <xdr:rowOff>1962150</xdr:rowOff>
    </xdr:to>
    <xdr:pic>
      <xdr:nvPicPr>
        <xdr:cNvPr id="2051" name="Picture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9525" y="48387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3</xdr:row>
      <xdr:rowOff>1400175</xdr:rowOff>
    </xdr:from>
    <xdr:to>
      <xdr:col>10</xdr:col>
      <xdr:colOff>419100</xdr:colOff>
      <xdr:row>3</xdr:row>
      <xdr:rowOff>1628775</xdr:rowOff>
    </xdr:to>
    <xdr:pic>
      <xdr:nvPicPr>
        <xdr:cNvPr id="2052" name="Picture 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87175" y="46386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45"/>
  <sheetViews>
    <sheetView tabSelected="1" view="pageBreakPreview" zoomScaleNormal="100" zoomScaleSheetLayoutView="100" workbookViewId="0">
      <selection activeCell="F4" sqref="F4"/>
    </sheetView>
  </sheetViews>
  <sheetFormatPr defaultColWidth="9.140625" defaultRowHeight="12.75" x14ac:dyDescent="0.2"/>
  <cols>
    <col min="1" max="1" width="5.140625" style="1" customWidth="1"/>
    <col min="2" max="2" width="36.7109375" style="3" customWidth="1"/>
    <col min="3" max="3" width="13.28515625" style="3" customWidth="1"/>
    <col min="4" max="4" width="11.7109375" style="5" customWidth="1"/>
    <col min="5" max="5" width="14.85546875" style="5" customWidth="1"/>
    <col min="6" max="7" width="14.42578125" style="5" customWidth="1"/>
    <col min="8" max="8" width="15.28515625" style="5" customWidth="1"/>
    <col min="9" max="9" width="15.42578125" style="5" customWidth="1"/>
    <col min="10" max="10" width="14.28515625" style="9" customWidth="1"/>
    <col min="11" max="11" width="22.7109375" style="5" customWidth="1"/>
    <col min="12" max="12" width="12.85546875" style="5" customWidth="1"/>
    <col min="13" max="13" width="13.42578125" style="5" customWidth="1"/>
    <col min="14" max="14" width="14.140625" style="5" customWidth="1"/>
    <col min="15" max="16384" width="9.140625" style="1"/>
  </cols>
  <sheetData>
    <row r="1" spans="1:14" ht="32.25" customHeight="1" x14ac:dyDescent="0.25">
      <c r="H1" s="36"/>
      <c r="I1" s="37"/>
      <c r="J1" s="37"/>
      <c r="K1" s="37"/>
      <c r="L1" s="37"/>
      <c r="M1" s="37"/>
      <c r="N1" s="37"/>
    </row>
    <row r="2" spans="1:14" ht="27.75" customHeight="1" x14ac:dyDescent="0.2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9" customHeight="1" x14ac:dyDescent="0.2">
      <c r="A3" s="39" t="s">
        <v>1</v>
      </c>
      <c r="B3" s="39" t="s">
        <v>2</v>
      </c>
      <c r="C3" s="40" t="s">
        <v>17</v>
      </c>
      <c r="D3" s="39" t="s">
        <v>0</v>
      </c>
      <c r="E3" s="43" t="s">
        <v>12</v>
      </c>
      <c r="F3" s="44"/>
      <c r="G3" s="44"/>
      <c r="H3" s="41" t="s">
        <v>9</v>
      </c>
      <c r="I3" s="41"/>
      <c r="J3" s="41"/>
      <c r="K3" s="42" t="s">
        <v>8</v>
      </c>
      <c r="L3" s="42"/>
      <c r="M3" s="42"/>
      <c r="N3" s="42"/>
    </row>
    <row r="4" spans="1:14" ht="159" customHeight="1" x14ac:dyDescent="0.2">
      <c r="A4" s="40"/>
      <c r="B4" s="40"/>
      <c r="C4" s="47"/>
      <c r="D4" s="40"/>
      <c r="E4" s="15" t="s">
        <v>13</v>
      </c>
      <c r="F4" s="15" t="s">
        <v>14</v>
      </c>
      <c r="G4" s="15" t="s">
        <v>15</v>
      </c>
      <c r="H4" s="6" t="s">
        <v>3</v>
      </c>
      <c r="I4" s="6" t="s">
        <v>4</v>
      </c>
      <c r="J4" s="8" t="s">
        <v>5</v>
      </c>
      <c r="K4" s="2" t="s">
        <v>11</v>
      </c>
      <c r="L4" s="6" t="s">
        <v>6</v>
      </c>
      <c r="M4" s="8" t="s">
        <v>7</v>
      </c>
      <c r="N4" s="23" t="s">
        <v>10</v>
      </c>
    </row>
    <row r="5" spans="1:14" s="4" customFormat="1" ht="45.75" customHeight="1" x14ac:dyDescent="0.2">
      <c r="A5" s="21">
        <v>1</v>
      </c>
      <c r="B5" s="28" t="s">
        <v>18</v>
      </c>
      <c r="C5" s="27" t="s">
        <v>33</v>
      </c>
      <c r="D5" s="29">
        <v>1</v>
      </c>
      <c r="E5" s="27">
        <v>10395</v>
      </c>
      <c r="F5" s="22">
        <v>10914.75</v>
      </c>
      <c r="G5" s="20">
        <v>10706.85</v>
      </c>
      <c r="H5" s="11">
        <f t="shared" ref="H5:H23" si="0">(E5+F5+G5)/3</f>
        <v>10672.199999999999</v>
      </c>
      <c r="I5" s="11">
        <f t="shared" ref="I5:I23" si="1">SQRT(((E5-H5)*(E5-H5)+(F5-H5)*(F5-H5)+(G5-H5)*(G5-H5))/(3-1))</f>
        <v>261.60176318213149</v>
      </c>
      <c r="J5" s="11">
        <f t="shared" ref="J5:J23" si="2">I5/H5*100</f>
        <v>2.4512449465164776</v>
      </c>
      <c r="K5" s="11">
        <f>D5*H5</f>
        <v>10672.199999999999</v>
      </c>
      <c r="L5" s="11">
        <f>K5</f>
        <v>10672.199999999999</v>
      </c>
      <c r="M5" s="12">
        <f>L5</f>
        <v>10672.199999999999</v>
      </c>
      <c r="N5" s="12">
        <f>M5</f>
        <v>10672.199999999999</v>
      </c>
    </row>
    <row r="6" spans="1:14" s="4" customFormat="1" ht="57" customHeight="1" x14ac:dyDescent="0.2">
      <c r="A6" s="21">
        <f>1+A5</f>
        <v>2</v>
      </c>
      <c r="B6" s="28" t="s">
        <v>32</v>
      </c>
      <c r="C6" s="27" t="s">
        <v>33</v>
      </c>
      <c r="D6" s="29">
        <v>1</v>
      </c>
      <c r="E6" s="27">
        <v>10395</v>
      </c>
      <c r="F6" s="22">
        <v>10914.75</v>
      </c>
      <c r="G6" s="20">
        <v>10706.85</v>
      </c>
      <c r="H6" s="11">
        <f t="shared" si="0"/>
        <v>10672.199999999999</v>
      </c>
      <c r="I6" s="11">
        <f t="shared" si="1"/>
        <v>261.60176318213149</v>
      </c>
      <c r="J6" s="11">
        <f t="shared" si="2"/>
        <v>2.4512449465164776</v>
      </c>
      <c r="K6" s="11">
        <f t="shared" ref="K6:K23" si="3">D6*H6</f>
        <v>10672.199999999999</v>
      </c>
      <c r="L6" s="11">
        <f t="shared" ref="L6:N21" si="4">K6</f>
        <v>10672.199999999999</v>
      </c>
      <c r="M6" s="12">
        <f t="shared" si="4"/>
        <v>10672.199999999999</v>
      </c>
      <c r="N6" s="12">
        <f t="shared" si="4"/>
        <v>10672.199999999999</v>
      </c>
    </row>
    <row r="7" spans="1:14" s="4" customFormat="1" ht="58.5" customHeight="1" x14ac:dyDescent="0.2">
      <c r="A7" s="21">
        <f t="shared" ref="A7:A23" si="5">1+A6</f>
        <v>3</v>
      </c>
      <c r="B7" s="28" t="s">
        <v>19</v>
      </c>
      <c r="C7" s="27" t="s">
        <v>33</v>
      </c>
      <c r="D7" s="29">
        <v>2</v>
      </c>
      <c r="E7" s="27">
        <v>8624</v>
      </c>
      <c r="F7" s="22">
        <v>9055.2000000000007</v>
      </c>
      <c r="G7" s="20">
        <v>8882.7199999999993</v>
      </c>
      <c r="H7" s="11">
        <f t="shared" si="0"/>
        <v>8853.9733333333334</v>
      </c>
      <c r="I7" s="11">
        <f t="shared" si="1"/>
        <v>217.03257389925011</v>
      </c>
      <c r="J7" s="11">
        <f t="shared" si="2"/>
        <v>2.4512449465164803</v>
      </c>
      <c r="K7" s="11">
        <f t="shared" si="3"/>
        <v>17707.946666666667</v>
      </c>
      <c r="L7" s="11">
        <f t="shared" si="4"/>
        <v>17707.946666666667</v>
      </c>
      <c r="M7" s="12">
        <f t="shared" si="4"/>
        <v>17707.946666666667</v>
      </c>
      <c r="N7" s="12">
        <f t="shared" si="4"/>
        <v>17707.946666666667</v>
      </c>
    </row>
    <row r="8" spans="1:14" s="4" customFormat="1" ht="53.25" customHeight="1" x14ac:dyDescent="0.2">
      <c r="A8" s="21">
        <f t="shared" si="5"/>
        <v>4</v>
      </c>
      <c r="B8" s="28" t="s">
        <v>34</v>
      </c>
      <c r="C8" s="27" t="s">
        <v>33</v>
      </c>
      <c r="D8" s="29">
        <v>1</v>
      </c>
      <c r="E8" s="27">
        <v>5731</v>
      </c>
      <c r="F8" s="22">
        <v>6017.55</v>
      </c>
      <c r="G8" s="20">
        <v>5902.93</v>
      </c>
      <c r="H8" s="11">
        <f t="shared" si="0"/>
        <v>5883.8266666666668</v>
      </c>
      <c r="I8" s="11">
        <f t="shared" si="1"/>
        <v>144.22700382845568</v>
      </c>
      <c r="J8" s="11">
        <f t="shared" si="2"/>
        <v>2.451244946516479</v>
      </c>
      <c r="K8" s="11">
        <f t="shared" si="3"/>
        <v>5883.8266666666668</v>
      </c>
      <c r="L8" s="11">
        <f t="shared" si="4"/>
        <v>5883.8266666666668</v>
      </c>
      <c r="M8" s="12">
        <f t="shared" si="4"/>
        <v>5883.8266666666668</v>
      </c>
      <c r="N8" s="12">
        <f t="shared" si="4"/>
        <v>5883.8266666666668</v>
      </c>
    </row>
    <row r="9" spans="1:14" s="4" customFormat="1" ht="76.5" customHeight="1" x14ac:dyDescent="0.2">
      <c r="A9" s="21">
        <f t="shared" si="5"/>
        <v>5</v>
      </c>
      <c r="B9" s="28" t="s">
        <v>20</v>
      </c>
      <c r="C9" s="27" t="s">
        <v>33</v>
      </c>
      <c r="D9" s="29">
        <v>1</v>
      </c>
      <c r="E9" s="27">
        <v>5984</v>
      </c>
      <c r="F9" s="22">
        <v>6283.2</v>
      </c>
      <c r="G9" s="20">
        <v>6163.52</v>
      </c>
      <c r="H9" s="11">
        <f t="shared" si="0"/>
        <v>6143.5733333333337</v>
      </c>
      <c r="I9" s="11">
        <f t="shared" si="1"/>
        <v>150.59403086886718</v>
      </c>
      <c r="J9" s="11">
        <f t="shared" si="2"/>
        <v>2.4512449465164763</v>
      </c>
      <c r="K9" s="11">
        <f t="shared" si="3"/>
        <v>6143.5733333333337</v>
      </c>
      <c r="L9" s="11">
        <f t="shared" si="4"/>
        <v>6143.5733333333337</v>
      </c>
      <c r="M9" s="12">
        <f t="shared" si="4"/>
        <v>6143.5733333333337</v>
      </c>
      <c r="N9" s="12">
        <f t="shared" si="4"/>
        <v>6143.5733333333337</v>
      </c>
    </row>
    <row r="10" spans="1:14" s="4" customFormat="1" ht="51" customHeight="1" x14ac:dyDescent="0.2">
      <c r="A10" s="21">
        <f t="shared" si="5"/>
        <v>6</v>
      </c>
      <c r="B10" s="28" t="s">
        <v>21</v>
      </c>
      <c r="C10" s="27" t="s">
        <v>33</v>
      </c>
      <c r="D10" s="29">
        <v>1</v>
      </c>
      <c r="E10" s="27">
        <v>6908</v>
      </c>
      <c r="F10" s="22">
        <v>7253.4</v>
      </c>
      <c r="G10" s="20">
        <v>7115.24</v>
      </c>
      <c r="H10" s="11">
        <f t="shared" si="0"/>
        <v>7092.2133333333331</v>
      </c>
      <c r="I10" s="11">
        <f t="shared" si="1"/>
        <v>173.84752092950094</v>
      </c>
      <c r="J10" s="11">
        <f t="shared" si="2"/>
        <v>2.4512449465164745</v>
      </c>
      <c r="K10" s="11">
        <f t="shared" si="3"/>
        <v>7092.2133333333331</v>
      </c>
      <c r="L10" s="11">
        <f t="shared" si="4"/>
        <v>7092.2133333333331</v>
      </c>
      <c r="M10" s="12">
        <f t="shared" si="4"/>
        <v>7092.2133333333331</v>
      </c>
      <c r="N10" s="12">
        <f t="shared" si="4"/>
        <v>7092.2133333333331</v>
      </c>
    </row>
    <row r="11" spans="1:14" s="4" customFormat="1" ht="48" customHeight="1" x14ac:dyDescent="0.2">
      <c r="A11" s="21">
        <f t="shared" si="5"/>
        <v>7</v>
      </c>
      <c r="B11" s="28" t="s">
        <v>22</v>
      </c>
      <c r="C11" s="27" t="s">
        <v>33</v>
      </c>
      <c r="D11" s="29">
        <v>1</v>
      </c>
      <c r="E11" s="27">
        <v>6468</v>
      </c>
      <c r="F11" s="22">
        <v>6791.4</v>
      </c>
      <c r="G11" s="20">
        <v>6662.04</v>
      </c>
      <c r="H11" s="11">
        <f t="shared" si="0"/>
        <v>6640.48</v>
      </c>
      <c r="I11" s="11">
        <f t="shared" si="1"/>
        <v>162.77443042443721</v>
      </c>
      <c r="J11" s="11">
        <f t="shared" si="2"/>
        <v>2.451244946516475</v>
      </c>
      <c r="K11" s="11">
        <f t="shared" si="3"/>
        <v>6640.48</v>
      </c>
      <c r="L11" s="11">
        <f t="shared" si="4"/>
        <v>6640.48</v>
      </c>
      <c r="M11" s="12">
        <f t="shared" si="4"/>
        <v>6640.48</v>
      </c>
      <c r="N11" s="12">
        <f t="shared" si="4"/>
        <v>6640.48</v>
      </c>
    </row>
    <row r="12" spans="1:14" s="4" customFormat="1" ht="48" customHeight="1" x14ac:dyDescent="0.2">
      <c r="A12" s="21">
        <f t="shared" si="5"/>
        <v>8</v>
      </c>
      <c r="B12" s="28" t="s">
        <v>23</v>
      </c>
      <c r="C12" s="27" t="s">
        <v>33</v>
      </c>
      <c r="D12" s="29">
        <v>1</v>
      </c>
      <c r="E12" s="27">
        <v>9823</v>
      </c>
      <c r="F12" s="22">
        <v>10314.15</v>
      </c>
      <c r="G12" s="20">
        <v>10117.69</v>
      </c>
      <c r="H12" s="11">
        <f t="shared" si="0"/>
        <v>10084.946666666669</v>
      </c>
      <c r="I12" s="11">
        <f t="shared" si="1"/>
        <v>247.20674552554843</v>
      </c>
      <c r="J12" s="11">
        <f t="shared" si="2"/>
        <v>2.4512449465164754</v>
      </c>
      <c r="K12" s="11">
        <f t="shared" si="3"/>
        <v>10084.946666666669</v>
      </c>
      <c r="L12" s="11">
        <f t="shared" si="4"/>
        <v>10084.946666666669</v>
      </c>
      <c r="M12" s="12">
        <f t="shared" si="4"/>
        <v>10084.946666666669</v>
      </c>
      <c r="N12" s="12">
        <f t="shared" si="4"/>
        <v>10084.946666666669</v>
      </c>
    </row>
    <row r="13" spans="1:14" s="4" customFormat="1" ht="48" customHeight="1" x14ac:dyDescent="0.2">
      <c r="A13" s="21">
        <f t="shared" si="5"/>
        <v>9</v>
      </c>
      <c r="B13" s="28" t="s">
        <v>24</v>
      </c>
      <c r="C13" s="27" t="s">
        <v>33</v>
      </c>
      <c r="D13" s="29">
        <v>1</v>
      </c>
      <c r="E13" s="27">
        <v>8184</v>
      </c>
      <c r="F13" s="22">
        <v>8593.2000000000007</v>
      </c>
      <c r="G13" s="20">
        <v>8429.52</v>
      </c>
      <c r="H13" s="11">
        <f t="shared" si="0"/>
        <v>8402.24</v>
      </c>
      <c r="I13" s="11">
        <f t="shared" si="1"/>
        <v>205.95948339418641</v>
      </c>
      <c r="J13" s="11">
        <f t="shared" si="2"/>
        <v>2.4512449465164816</v>
      </c>
      <c r="K13" s="11">
        <f t="shared" si="3"/>
        <v>8402.24</v>
      </c>
      <c r="L13" s="11">
        <f t="shared" si="4"/>
        <v>8402.24</v>
      </c>
      <c r="M13" s="12">
        <f t="shared" si="4"/>
        <v>8402.24</v>
      </c>
      <c r="N13" s="12">
        <f t="shared" si="4"/>
        <v>8402.24</v>
      </c>
    </row>
    <row r="14" spans="1:14" s="4" customFormat="1" ht="51" customHeight="1" x14ac:dyDescent="0.2">
      <c r="A14" s="21">
        <f t="shared" si="5"/>
        <v>10</v>
      </c>
      <c r="B14" s="28" t="s">
        <v>35</v>
      </c>
      <c r="C14" s="27" t="s">
        <v>33</v>
      </c>
      <c r="D14" s="29">
        <v>4</v>
      </c>
      <c r="E14" s="27">
        <v>4961</v>
      </c>
      <c r="F14" s="22">
        <v>5209.05</v>
      </c>
      <c r="G14" s="20">
        <v>5109.83</v>
      </c>
      <c r="H14" s="11">
        <f t="shared" si="0"/>
        <v>5093.2933333333331</v>
      </c>
      <c r="I14" s="11">
        <f t="shared" si="1"/>
        <v>124.84909544459404</v>
      </c>
      <c r="J14" s="11">
        <f t="shared" si="2"/>
        <v>2.4512449465164785</v>
      </c>
      <c r="K14" s="11">
        <f t="shared" si="3"/>
        <v>20373.173333333332</v>
      </c>
      <c r="L14" s="11">
        <f t="shared" si="4"/>
        <v>20373.173333333332</v>
      </c>
      <c r="M14" s="12">
        <f t="shared" si="4"/>
        <v>20373.173333333332</v>
      </c>
      <c r="N14" s="12">
        <f t="shared" si="4"/>
        <v>20373.173333333332</v>
      </c>
    </row>
    <row r="15" spans="1:14" s="4" customFormat="1" ht="66" customHeight="1" x14ac:dyDescent="0.2">
      <c r="A15" s="21">
        <f t="shared" si="5"/>
        <v>11</v>
      </c>
      <c r="B15" s="28" t="s">
        <v>36</v>
      </c>
      <c r="C15" s="27" t="s">
        <v>33</v>
      </c>
      <c r="D15" s="29">
        <v>1</v>
      </c>
      <c r="E15" s="27">
        <v>7711</v>
      </c>
      <c r="F15" s="22">
        <v>8096.55</v>
      </c>
      <c r="G15" s="20">
        <v>7942.33</v>
      </c>
      <c r="H15" s="11">
        <f t="shared" si="0"/>
        <v>7916.6266666666661</v>
      </c>
      <c r="I15" s="11">
        <f t="shared" si="1"/>
        <v>194.05591110124257</v>
      </c>
      <c r="J15" s="11">
        <f t="shared" si="2"/>
        <v>2.4512449465164785</v>
      </c>
      <c r="K15" s="11">
        <f t="shared" si="3"/>
        <v>7916.6266666666661</v>
      </c>
      <c r="L15" s="11">
        <f t="shared" si="4"/>
        <v>7916.6266666666661</v>
      </c>
      <c r="M15" s="12">
        <f t="shared" si="4"/>
        <v>7916.6266666666661</v>
      </c>
      <c r="N15" s="12">
        <f t="shared" si="4"/>
        <v>7916.6266666666661</v>
      </c>
    </row>
    <row r="16" spans="1:14" s="4" customFormat="1" ht="48" customHeight="1" x14ac:dyDescent="0.2">
      <c r="A16" s="21">
        <f t="shared" si="5"/>
        <v>12</v>
      </c>
      <c r="B16" s="28" t="s">
        <v>37</v>
      </c>
      <c r="C16" s="27" t="s">
        <v>33</v>
      </c>
      <c r="D16" s="29">
        <v>1</v>
      </c>
      <c r="E16" s="27">
        <v>7711</v>
      </c>
      <c r="F16" s="22">
        <v>8096.55</v>
      </c>
      <c r="G16" s="20">
        <v>7942.33</v>
      </c>
      <c r="H16" s="11">
        <f t="shared" si="0"/>
        <v>7916.6266666666661</v>
      </c>
      <c r="I16" s="11">
        <f t="shared" si="1"/>
        <v>194.05591110124257</v>
      </c>
      <c r="J16" s="11">
        <f t="shared" si="2"/>
        <v>2.4512449465164785</v>
      </c>
      <c r="K16" s="11">
        <f t="shared" si="3"/>
        <v>7916.6266666666661</v>
      </c>
      <c r="L16" s="11">
        <f t="shared" si="4"/>
        <v>7916.6266666666661</v>
      </c>
      <c r="M16" s="12">
        <f t="shared" si="4"/>
        <v>7916.6266666666661</v>
      </c>
      <c r="N16" s="12">
        <f t="shared" si="4"/>
        <v>7916.6266666666661</v>
      </c>
    </row>
    <row r="17" spans="1:107" s="4" customFormat="1" ht="78.75" customHeight="1" x14ac:dyDescent="0.2">
      <c r="A17" s="21">
        <f t="shared" si="5"/>
        <v>13</v>
      </c>
      <c r="B17" s="28" t="s">
        <v>25</v>
      </c>
      <c r="C17" s="27" t="s">
        <v>33</v>
      </c>
      <c r="D17" s="29">
        <v>1</v>
      </c>
      <c r="E17" s="27">
        <v>4829</v>
      </c>
      <c r="F17" s="22">
        <v>5070.45</v>
      </c>
      <c r="G17" s="20">
        <v>4973.87</v>
      </c>
      <c r="H17" s="11">
        <f t="shared" si="0"/>
        <v>4957.7733333333335</v>
      </c>
      <c r="I17" s="11">
        <f t="shared" si="1"/>
        <v>121.52716829307474</v>
      </c>
      <c r="J17" s="11">
        <f t="shared" si="2"/>
        <v>2.4512449465164754</v>
      </c>
      <c r="K17" s="11">
        <f t="shared" si="3"/>
        <v>4957.7733333333335</v>
      </c>
      <c r="L17" s="11">
        <f t="shared" si="4"/>
        <v>4957.7733333333335</v>
      </c>
      <c r="M17" s="12">
        <f t="shared" si="4"/>
        <v>4957.7733333333335</v>
      </c>
      <c r="N17" s="12">
        <f t="shared" si="4"/>
        <v>4957.7733333333335</v>
      </c>
    </row>
    <row r="18" spans="1:107" s="4" customFormat="1" ht="63.75" customHeight="1" x14ac:dyDescent="0.2">
      <c r="A18" s="21">
        <f t="shared" si="5"/>
        <v>14</v>
      </c>
      <c r="B18" s="30" t="s">
        <v>29</v>
      </c>
      <c r="C18" s="27" t="s">
        <v>33</v>
      </c>
      <c r="D18" s="29">
        <v>1</v>
      </c>
      <c r="E18" s="27">
        <v>5434</v>
      </c>
      <c r="F18" s="22">
        <v>5705.7</v>
      </c>
      <c r="G18" s="20">
        <v>5597.02</v>
      </c>
      <c r="H18" s="11">
        <f t="shared" si="0"/>
        <v>5578.9066666666668</v>
      </c>
      <c r="I18" s="11">
        <f t="shared" si="1"/>
        <v>136.75266773753745</v>
      </c>
      <c r="J18" s="11">
        <f t="shared" si="2"/>
        <v>2.4512449465164758</v>
      </c>
      <c r="K18" s="11">
        <f t="shared" si="3"/>
        <v>5578.9066666666668</v>
      </c>
      <c r="L18" s="11">
        <f t="shared" si="4"/>
        <v>5578.9066666666668</v>
      </c>
      <c r="M18" s="12">
        <f t="shared" si="4"/>
        <v>5578.9066666666668</v>
      </c>
      <c r="N18" s="12">
        <f t="shared" si="4"/>
        <v>5578.9066666666668</v>
      </c>
    </row>
    <row r="19" spans="1:107" s="4" customFormat="1" ht="60" customHeight="1" x14ac:dyDescent="0.2">
      <c r="A19" s="21">
        <f t="shared" si="5"/>
        <v>15</v>
      </c>
      <c r="B19" s="30" t="s">
        <v>28</v>
      </c>
      <c r="C19" s="27" t="s">
        <v>33</v>
      </c>
      <c r="D19" s="29">
        <v>1</v>
      </c>
      <c r="E19" s="27">
        <v>5434</v>
      </c>
      <c r="F19" s="22">
        <v>5705.7</v>
      </c>
      <c r="G19" s="20">
        <v>5597.02</v>
      </c>
      <c r="H19" s="11">
        <f t="shared" si="0"/>
        <v>5578.9066666666668</v>
      </c>
      <c r="I19" s="11">
        <f t="shared" si="1"/>
        <v>136.75266773753745</v>
      </c>
      <c r="J19" s="11">
        <f t="shared" si="2"/>
        <v>2.4512449465164758</v>
      </c>
      <c r="K19" s="11">
        <f t="shared" si="3"/>
        <v>5578.9066666666668</v>
      </c>
      <c r="L19" s="11">
        <f t="shared" si="4"/>
        <v>5578.9066666666668</v>
      </c>
      <c r="M19" s="12">
        <f t="shared" si="4"/>
        <v>5578.9066666666668</v>
      </c>
      <c r="N19" s="12">
        <f t="shared" si="4"/>
        <v>5578.9066666666668</v>
      </c>
    </row>
    <row r="20" spans="1:107" s="4" customFormat="1" ht="57.75" customHeight="1" x14ac:dyDescent="0.2">
      <c r="A20" s="21">
        <f t="shared" si="5"/>
        <v>16</v>
      </c>
      <c r="B20" s="28" t="s">
        <v>26</v>
      </c>
      <c r="C20" s="27" t="s">
        <v>33</v>
      </c>
      <c r="D20" s="29">
        <v>1</v>
      </c>
      <c r="E20" s="27">
        <v>6193</v>
      </c>
      <c r="F20" s="22">
        <v>6502.65</v>
      </c>
      <c r="G20" s="20">
        <v>6378.79</v>
      </c>
      <c r="H20" s="11">
        <f t="shared" si="0"/>
        <v>6358.1466666666665</v>
      </c>
      <c r="I20" s="11">
        <f t="shared" si="1"/>
        <v>155.85374885877232</v>
      </c>
      <c r="J20" s="11">
        <f t="shared" si="2"/>
        <v>2.4512449465164741</v>
      </c>
      <c r="K20" s="11">
        <f t="shared" si="3"/>
        <v>6358.1466666666665</v>
      </c>
      <c r="L20" s="11">
        <f t="shared" si="4"/>
        <v>6358.1466666666665</v>
      </c>
      <c r="M20" s="12">
        <f t="shared" si="4"/>
        <v>6358.1466666666665</v>
      </c>
      <c r="N20" s="12">
        <f t="shared" si="4"/>
        <v>6358.1466666666665</v>
      </c>
    </row>
    <row r="21" spans="1:107" s="4" customFormat="1" ht="56.25" customHeight="1" x14ac:dyDescent="0.2">
      <c r="A21" s="21">
        <f t="shared" si="5"/>
        <v>17</v>
      </c>
      <c r="B21" s="28" t="s">
        <v>27</v>
      </c>
      <c r="C21" s="27" t="s">
        <v>33</v>
      </c>
      <c r="D21" s="29">
        <v>2</v>
      </c>
      <c r="E21" s="27">
        <v>5335</v>
      </c>
      <c r="F21" s="22">
        <v>5601.75</v>
      </c>
      <c r="G21" s="20">
        <v>5495.05</v>
      </c>
      <c r="H21" s="11">
        <f t="shared" si="0"/>
        <v>5477.2666666666664</v>
      </c>
      <c r="I21" s="11">
        <f t="shared" si="1"/>
        <v>134.26122237389816</v>
      </c>
      <c r="J21" s="11">
        <f t="shared" si="2"/>
        <v>2.4512449465164772</v>
      </c>
      <c r="K21" s="11">
        <f t="shared" si="3"/>
        <v>10954.533333333333</v>
      </c>
      <c r="L21" s="11">
        <f t="shared" si="4"/>
        <v>10954.533333333333</v>
      </c>
      <c r="M21" s="12">
        <f t="shared" si="4"/>
        <v>10954.533333333333</v>
      </c>
      <c r="N21" s="12">
        <f t="shared" si="4"/>
        <v>10954.533333333333</v>
      </c>
    </row>
    <row r="22" spans="1:107" s="4" customFormat="1" ht="60" customHeight="1" x14ac:dyDescent="0.2">
      <c r="A22" s="24">
        <f t="shared" si="5"/>
        <v>18</v>
      </c>
      <c r="B22" s="28" t="s">
        <v>30</v>
      </c>
      <c r="C22" s="27" t="s">
        <v>33</v>
      </c>
      <c r="D22" s="29">
        <v>1</v>
      </c>
      <c r="E22" s="27">
        <v>10593</v>
      </c>
      <c r="F22" s="25">
        <v>11122.65</v>
      </c>
      <c r="G22" s="20">
        <v>10910.79</v>
      </c>
      <c r="H22" s="11">
        <f t="shared" si="0"/>
        <v>10875.480000000001</v>
      </c>
      <c r="I22" s="11">
        <f t="shared" si="1"/>
        <v>266.58465390941006</v>
      </c>
      <c r="J22" s="11">
        <f t="shared" si="2"/>
        <v>2.4512449465164758</v>
      </c>
      <c r="K22" s="11">
        <f t="shared" si="3"/>
        <v>10875.480000000001</v>
      </c>
      <c r="L22" s="11">
        <f t="shared" ref="L22:N23" si="6">K22</f>
        <v>10875.480000000001</v>
      </c>
      <c r="M22" s="12">
        <f t="shared" si="6"/>
        <v>10875.480000000001</v>
      </c>
      <c r="N22" s="12">
        <f t="shared" si="6"/>
        <v>10875.480000000001</v>
      </c>
    </row>
    <row r="23" spans="1:107" s="4" customFormat="1" ht="48" customHeight="1" x14ac:dyDescent="0.2">
      <c r="A23" s="24">
        <f t="shared" si="5"/>
        <v>19</v>
      </c>
      <c r="B23" s="28" t="s">
        <v>31</v>
      </c>
      <c r="C23" s="27" t="s">
        <v>33</v>
      </c>
      <c r="D23" s="29">
        <v>1</v>
      </c>
      <c r="E23" s="27">
        <v>8525</v>
      </c>
      <c r="F23" s="25">
        <v>8951.25</v>
      </c>
      <c r="G23" s="20">
        <v>8780.75</v>
      </c>
      <c r="H23" s="11">
        <f t="shared" si="0"/>
        <v>8752.3333333333339</v>
      </c>
      <c r="I23" s="11">
        <f t="shared" si="1"/>
        <v>214.54112853561045</v>
      </c>
      <c r="J23" s="11">
        <f t="shared" si="2"/>
        <v>2.4512449465164767</v>
      </c>
      <c r="K23" s="11">
        <f t="shared" si="3"/>
        <v>8752.3333333333339</v>
      </c>
      <c r="L23" s="11">
        <f t="shared" si="6"/>
        <v>8752.3333333333339</v>
      </c>
      <c r="M23" s="12">
        <f t="shared" si="6"/>
        <v>8752.3333333333339</v>
      </c>
      <c r="N23" s="12">
        <f t="shared" si="6"/>
        <v>8752.3333333333339</v>
      </c>
    </row>
    <row r="24" spans="1:107" s="7" customFormat="1" ht="28.5" customHeight="1" x14ac:dyDescent="0.2">
      <c r="A24" s="45"/>
      <c r="B24" s="46"/>
      <c r="C24" s="17"/>
      <c r="D24" s="18"/>
      <c r="E24" s="19"/>
      <c r="F24" s="19"/>
      <c r="G24" s="19"/>
      <c r="H24" s="11"/>
      <c r="I24" s="11"/>
      <c r="J24" s="11"/>
      <c r="K24" s="11"/>
      <c r="L24" s="11"/>
      <c r="M24" s="11"/>
      <c r="N24" s="26">
        <f>SUM(N5:N23)</f>
        <v>172562.13333333336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</row>
    <row r="25" spans="1:107" s="13" customFormat="1" ht="23.25" customHeight="1" x14ac:dyDescent="0.25">
      <c r="A25" s="3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07" s="14" customFormat="1" x14ac:dyDescent="0.2"/>
    <row r="27" spans="1:107" s="14" customFormat="1" x14ac:dyDescent="0.2">
      <c r="A27" s="31"/>
      <c r="B27" s="34" t="s">
        <v>16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07" s="14" customFormat="1" x14ac:dyDescent="0.2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07" s="14" customFormat="1" x14ac:dyDescent="0.2">
      <c r="A29" s="3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07" s="14" customFormat="1" x14ac:dyDescent="0.2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07" s="14" customForma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45" spans="4:4" x14ac:dyDescent="0.2">
      <c r="D45" s="16"/>
    </row>
  </sheetData>
  <mergeCells count="13">
    <mergeCell ref="A27:A31"/>
    <mergeCell ref="B27:N31"/>
    <mergeCell ref="A25:N25"/>
    <mergeCell ref="H1:N1"/>
    <mergeCell ref="A2:N2"/>
    <mergeCell ref="A3:A4"/>
    <mergeCell ref="B3:B4"/>
    <mergeCell ref="H3:J3"/>
    <mergeCell ref="D3:D4"/>
    <mergeCell ref="K3:N3"/>
    <mergeCell ref="E3:G3"/>
    <mergeCell ref="A24:B24"/>
    <mergeCell ref="C3:C4"/>
  </mergeCells>
  <phoneticPr fontId="3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Company>ГУЗ ВО Бюро судебно-медицинской экспертизы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Экономист</cp:lastModifiedBy>
  <cp:lastPrinted>2024-04-11T10:59:33Z</cp:lastPrinted>
  <dcterms:created xsi:type="dcterms:W3CDTF">2013-03-13T05:39:06Z</dcterms:created>
  <dcterms:modified xsi:type="dcterms:W3CDTF">2024-04-12T10:40:30Z</dcterms:modified>
</cp:coreProperties>
</file>